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65416" windowWidth="8640" windowHeight="11895" tabRatio="595" firstSheet="7" activeTab="7"/>
  </bookViews>
  <sheets>
    <sheet name="Лист4" sheetId="1" r:id="rId1"/>
    <sheet name="Лист7" sheetId="2" state="hidden" r:id="rId2"/>
    <sheet name="Лист8" sheetId="3" state="hidden" r:id="rId3"/>
    <sheet name="Лист6" sheetId="4" state="hidden" r:id="rId4"/>
    <sheet name="Лист5" sheetId="5" state="hidden" r:id="rId5"/>
    <sheet name="Лист10" sheetId="6" state="hidden" r:id="rId6"/>
    <sheet name="Лист9" sheetId="7" state="hidden" r:id="rId7"/>
    <sheet name="23 за год" sheetId="8" r:id="rId8"/>
  </sheets>
  <definedNames>
    <definedName name="_xlnm.Print_Area" localSheetId="7">'23 за год'!$A$1:$FG$41</definedName>
  </definedNames>
  <calcPr fullCalcOnLoad="1" refMode="R1C1"/>
</workbook>
</file>

<file path=xl/sharedStrings.xml><?xml version="1.0" encoding="utf-8"?>
<sst xmlns="http://schemas.openxmlformats.org/spreadsheetml/2006/main" count="325" uniqueCount="182">
  <si>
    <t>Общий</t>
  </si>
  <si>
    <t>Кол-во</t>
  </si>
  <si>
    <t>№</t>
  </si>
  <si>
    <t>п/п</t>
  </si>
  <si>
    <t>Замана</t>
  </si>
  <si>
    <t>Елдаш</t>
  </si>
  <si>
    <t>Лезги газет</t>
  </si>
  <si>
    <t>Илчи</t>
  </si>
  <si>
    <t>Ватан</t>
  </si>
  <si>
    <t>Дербенд</t>
  </si>
  <si>
    <t>Вести Агула</t>
  </si>
  <si>
    <t>Зори Табасарана</t>
  </si>
  <si>
    <t>Нур</t>
  </si>
  <si>
    <t>Голос степи</t>
  </si>
  <si>
    <t>Степные вести</t>
  </si>
  <si>
    <t>Итого:</t>
  </si>
  <si>
    <t>штатн.</t>
  </si>
  <si>
    <t>Привед.</t>
  </si>
  <si>
    <t>Народы Дагестана</t>
  </si>
  <si>
    <t>Финанс.</t>
  </si>
  <si>
    <t xml:space="preserve"> Дагестан</t>
  </si>
  <si>
    <t>к ф. 4 А2</t>
  </si>
  <si>
    <t>Наименование</t>
  </si>
  <si>
    <t>редакций</t>
  </si>
  <si>
    <t>З/плата</t>
  </si>
  <si>
    <t>начисл.</t>
  </si>
  <si>
    <t>Всего:</t>
  </si>
  <si>
    <t>прочие выплаты</t>
  </si>
  <si>
    <t>бюдж. д.</t>
  </si>
  <si>
    <t>услуга связи</t>
  </si>
  <si>
    <t xml:space="preserve"> дох. д.</t>
  </si>
  <si>
    <t>транспор-е услуги</t>
  </si>
  <si>
    <t>прочие расходы</t>
  </si>
  <si>
    <t>стор. ав.</t>
  </si>
  <si>
    <t>Всего расходов:</t>
  </si>
  <si>
    <t>бюдж.</t>
  </si>
  <si>
    <t>газ</t>
  </si>
  <si>
    <t>тепл.энер.</t>
  </si>
  <si>
    <t>уголь</t>
  </si>
  <si>
    <t xml:space="preserve">эл. энергия </t>
  </si>
  <si>
    <t>УФПС</t>
  </si>
  <si>
    <t>прож. команд.</t>
  </si>
  <si>
    <t>почт. расх.</t>
  </si>
  <si>
    <t xml:space="preserve">бюдж. </t>
  </si>
  <si>
    <t>нал. на имущ.</t>
  </si>
  <si>
    <t>транс. налог</t>
  </si>
  <si>
    <t>итог бюдж..</t>
  </si>
  <si>
    <t>итог  доход</t>
  </si>
  <si>
    <t>бумага</t>
  </si>
  <si>
    <t>комплк. орг.тех.</t>
  </si>
  <si>
    <t>ГСМ</t>
  </si>
  <si>
    <t>запч.</t>
  </si>
  <si>
    <t>бюджет</t>
  </si>
  <si>
    <t xml:space="preserve"> доход</t>
  </si>
  <si>
    <t xml:space="preserve">прочие </t>
  </si>
  <si>
    <t>хоз. расх.</t>
  </si>
  <si>
    <t xml:space="preserve">Литерат. Дагестан и Соколенок </t>
  </si>
  <si>
    <t>нал. эколог.</t>
  </si>
  <si>
    <t>концел.</t>
  </si>
  <si>
    <t>зем. налог</t>
  </si>
  <si>
    <t>итог</t>
  </si>
  <si>
    <t>аренда</t>
  </si>
  <si>
    <t>авто. страх.</t>
  </si>
  <si>
    <t>Итого</t>
  </si>
  <si>
    <t>Основные средства</t>
  </si>
  <si>
    <t>Прочие услуги</t>
  </si>
  <si>
    <t>налоги</t>
  </si>
  <si>
    <t>материальные запасы</t>
  </si>
  <si>
    <t>гор. вода</t>
  </si>
  <si>
    <t>бюд.</t>
  </si>
  <si>
    <t>водоотведение</t>
  </si>
  <si>
    <t>НДС</t>
  </si>
  <si>
    <t>приоб. орг.тех. и кондиц.</t>
  </si>
  <si>
    <t>прочие нал.</t>
  </si>
  <si>
    <t>ДП</t>
  </si>
  <si>
    <t>Зам.</t>
  </si>
  <si>
    <t>ЛГ</t>
  </si>
  <si>
    <t>Вести А</t>
  </si>
  <si>
    <t>Зори Т</t>
  </si>
  <si>
    <t>Рут. Н</t>
  </si>
  <si>
    <t>Голос С</t>
  </si>
  <si>
    <t>Степ. Н</t>
  </si>
  <si>
    <t xml:space="preserve">Нийсо </t>
  </si>
  <si>
    <t>Орл. Д</t>
  </si>
  <si>
    <t>Нар. Д</t>
  </si>
  <si>
    <t>Ж Даг.</t>
  </si>
  <si>
    <t>ДКИ</t>
  </si>
  <si>
    <t>РГВК</t>
  </si>
  <si>
    <t>прочие</t>
  </si>
  <si>
    <t xml:space="preserve"> Дагес.</t>
  </si>
  <si>
    <t>Истин.</t>
  </si>
  <si>
    <t>содерж.            имущ-ва</t>
  </si>
  <si>
    <t>Даг. правда</t>
  </si>
  <si>
    <t>Молодежь Дагес.</t>
  </si>
  <si>
    <t>экс., дос.</t>
  </si>
  <si>
    <t>типогр.услуги</t>
  </si>
  <si>
    <t>тыс.руб.</t>
  </si>
  <si>
    <t>дох.</t>
  </si>
  <si>
    <t>расх.мат орг.тех.</t>
  </si>
  <si>
    <t>Рутульские новоcти</t>
  </si>
  <si>
    <t>Дагпечать</t>
  </si>
  <si>
    <t>водоснабжение</t>
  </si>
  <si>
    <t>(тыс. руб.)</t>
  </si>
  <si>
    <t>Фактич. Числ.</t>
  </si>
  <si>
    <t>Дагпеч.</t>
  </si>
  <si>
    <t xml:space="preserve">включ. в каталог </t>
  </si>
  <si>
    <t>РИА</t>
  </si>
  <si>
    <t>ЖД</t>
  </si>
  <si>
    <t>гонорар</t>
  </si>
  <si>
    <t xml:space="preserve"> дох.</t>
  </si>
  <si>
    <t xml:space="preserve"> дох. </t>
  </si>
  <si>
    <t>нал. На прибыль</t>
  </si>
  <si>
    <t>тн.</t>
  </si>
  <si>
    <t>амортизация ОС</t>
  </si>
  <si>
    <t>ИД Даг.</t>
  </si>
  <si>
    <t>полигрф. матер.</t>
  </si>
  <si>
    <t>триколор</t>
  </si>
  <si>
    <t>договора. ГПХ</t>
  </si>
  <si>
    <t>бюдж</t>
  </si>
  <si>
    <t xml:space="preserve">доставка до склада </t>
  </si>
  <si>
    <t>РАСХОДЫ:</t>
  </si>
  <si>
    <t xml:space="preserve"> </t>
  </si>
  <si>
    <t>сопровожд. 1С</t>
  </si>
  <si>
    <t>НАТУР. ПОКАЗАТЕЛИ</t>
  </si>
  <si>
    <t>Охрана</t>
  </si>
  <si>
    <t>Размещ. и обсл. Перед. Оборуд.</t>
  </si>
  <si>
    <t xml:space="preserve">Литерат. Дагестан </t>
  </si>
  <si>
    <t>и Соколенок</t>
  </si>
  <si>
    <t>номеров (газ/журн.) инф.мат.</t>
  </si>
  <si>
    <t>усл.п.л. Прочей прод</t>
  </si>
  <si>
    <t>прочая/столото</t>
  </si>
  <si>
    <t>Дагпечать розница</t>
  </si>
  <si>
    <t>Дагпечать подписка</t>
  </si>
  <si>
    <t>РИА Дагестан (кол.разм.инф.мат.)</t>
  </si>
  <si>
    <t>реализация канцтоваров</t>
  </si>
  <si>
    <t>итого розница</t>
  </si>
  <si>
    <t>итого подписка</t>
  </si>
  <si>
    <t>ИД Дагестан      (260 усл.печп.л.)</t>
  </si>
  <si>
    <t>Дагкнигоиздат   (объем печ.л.)</t>
  </si>
  <si>
    <t>Ист</t>
  </si>
  <si>
    <t>Орленок Даг.</t>
  </si>
  <si>
    <t>Женщина Даг.</t>
  </si>
  <si>
    <t>Нийсо (Рав-во)</t>
  </si>
  <si>
    <t xml:space="preserve">Елдаш (вся подп)                </t>
  </si>
  <si>
    <t>АНО</t>
  </si>
  <si>
    <t>Объявл., реклама</t>
  </si>
  <si>
    <t>план числ.</t>
  </si>
  <si>
    <t>ЭтноМХ, всего, в т.ч:</t>
  </si>
  <si>
    <t>Аппарат ЭтноМХ</t>
  </si>
  <si>
    <t xml:space="preserve">ДОХОДЫ   </t>
  </si>
  <si>
    <t xml:space="preserve">  2023 г.</t>
  </si>
  <si>
    <t>План</t>
  </si>
  <si>
    <t xml:space="preserve">Среднеразовый тираж (факт) </t>
  </si>
  <si>
    <t xml:space="preserve">Среднеразовый тираж (план) </t>
  </si>
  <si>
    <t>кол.ном.за 1 кв. (без Этно)</t>
  </si>
  <si>
    <t>Негативное воздейств.</t>
  </si>
  <si>
    <t>создание и обсл.сайтов</t>
  </si>
  <si>
    <t>бюдж.сторон.</t>
  </si>
  <si>
    <t>бюдж.начис.</t>
  </si>
  <si>
    <t>закуп.энерг.ресурсов</t>
  </si>
  <si>
    <t>4618/1989</t>
  </si>
  <si>
    <t>Синтерра медиа</t>
  </si>
  <si>
    <t>441</t>
  </si>
  <si>
    <t>52</t>
  </si>
  <si>
    <t>тираж/печ.л.</t>
  </si>
  <si>
    <t>Коммунальные(возмещение)</t>
  </si>
  <si>
    <t>Доходы прошлых лет (подписка)</t>
  </si>
  <si>
    <t>Доходы от реал.услуг</t>
  </si>
  <si>
    <t>6</t>
  </si>
  <si>
    <t>5?692</t>
  </si>
  <si>
    <t>4,093/1,836</t>
  </si>
  <si>
    <t>РГВК телерадиовещ.(часов)</t>
  </si>
  <si>
    <t>доходы за 1 кв. нац.газеты</t>
  </si>
  <si>
    <t>Итого за год кол.выходов</t>
  </si>
  <si>
    <r>
      <t xml:space="preserve">Всего доходов: </t>
    </r>
    <r>
      <rPr>
        <i/>
        <sz val="8"/>
        <rFont val="Times New Roman"/>
        <family val="1"/>
      </rPr>
      <t>(нац.газеты без 1 кв)</t>
    </r>
  </si>
  <si>
    <r>
      <t xml:space="preserve">Всего доходов, </t>
    </r>
    <r>
      <rPr>
        <i/>
        <sz val="8"/>
        <rFont val="Times New Roman"/>
        <family val="1"/>
      </rPr>
      <t>(включая 1 кв. по нац. газетам)</t>
    </r>
  </si>
  <si>
    <t>Розница через ред./реал.газет Дагпечать</t>
  </si>
  <si>
    <t>Обособленное подразделение(магазин)</t>
  </si>
  <si>
    <t xml:space="preserve">Доходы от реализ.ТМЦ/ </t>
  </si>
  <si>
    <r>
      <rPr>
        <b/>
        <i/>
        <sz val="8"/>
        <rFont val="Times New Roman"/>
        <family val="1"/>
      </rPr>
      <t xml:space="preserve">Самовывоз </t>
    </r>
    <r>
      <rPr>
        <i/>
        <sz val="8"/>
        <rFont val="Times New Roman"/>
        <family val="1"/>
      </rPr>
      <t xml:space="preserve"> ч/ред.   2023 г)</t>
    </r>
  </si>
  <si>
    <r>
      <rPr>
        <b/>
        <i/>
        <sz val="8"/>
        <rFont val="Times New Roman"/>
        <family val="1"/>
      </rPr>
      <t xml:space="preserve">Самовывоз </t>
    </r>
    <r>
      <rPr>
        <i/>
        <sz val="8"/>
        <rFont val="Times New Roman"/>
        <family val="1"/>
      </rPr>
      <t>подписка ч/ред.   2024 г)</t>
    </r>
  </si>
  <si>
    <t>Дагпечать не представлен отчет по состоянию на 15.03.2024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</si>
</sst>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_-* #,##0.0_р_._-;\-* #,##0.0_р_._-;_-* &quot;-&quot;_р_._-;_-@_-"/>
    <numFmt numFmtId="176" formatCode="_-* #,##0.00_р_._-;\-* #,##0.00_р_._-;_-* &quot;-&quot;_р_._-;_-@_-"/>
    <numFmt numFmtId="177" formatCode="_-* #,##0.000_р_._-;\-* #,##0.000_р_._-;_-* &quot;-&quot;_р_._-;_-@_-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0000"/>
    <numFmt numFmtId="188" formatCode="_-* #,##0.0000_р_._-;\-* #,##0.0000_р_._-;_-* &quot;-&quot;_р_._-;_-@_-"/>
    <numFmt numFmtId="189" formatCode="_-* #,##0.00000_р_._-;\-* #,##0.00000_р_._-;_-* &quot;-&quot;_р_._-;_-@_-"/>
    <numFmt numFmtId="190" formatCode="_-* #,##0.000000_р_._-;\-* #,##0.000000_р_._-;_-* &quot;-&quot;_р_._-;_-@_-"/>
    <numFmt numFmtId="191" formatCode="_-* #,##0.0000000_р_._-;\-* #,##0.0000000_р_._-;_-* &quot;-&quot;_р_._-;_-@_-"/>
    <numFmt numFmtId="192" formatCode="#,##0.00&quot;р.&quot;"/>
    <numFmt numFmtId="193" formatCode="000000"/>
    <numFmt numFmtId="194" formatCode="#,##0.00_р_."/>
    <numFmt numFmtId="195" formatCode="#,##0.0_р_."/>
    <numFmt numFmtId="196" formatCode="#,##0.0"/>
    <numFmt numFmtId="197" formatCode="#,##0.000"/>
    <numFmt numFmtId="198" formatCode="#,##0.0000"/>
    <numFmt numFmtId="199" formatCode="#,##0.00000"/>
    <numFmt numFmtId="200" formatCode="0.000000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i/>
      <sz val="6.5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i/>
      <sz val="7"/>
      <name val="Times New Roman"/>
      <family val="1"/>
    </font>
    <font>
      <i/>
      <sz val="6.3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6.5"/>
      <color indexed="10"/>
      <name val="Times New Roman"/>
      <family val="1"/>
    </font>
    <font>
      <b/>
      <sz val="6.5"/>
      <color indexed="10"/>
      <name val="Times New Roman"/>
      <family val="1"/>
    </font>
    <font>
      <sz val="6.5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6.5"/>
      <color rgb="FFFF0000"/>
      <name val="Times New Roman"/>
      <family val="1"/>
    </font>
    <font>
      <b/>
      <sz val="6.5"/>
      <color rgb="FFFF0000"/>
      <name val="Times New Roman"/>
      <family val="1"/>
    </font>
    <font>
      <sz val="6.5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i/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196" fontId="4" fillId="33" borderId="0" xfId="0" applyNumberFormat="1" applyFont="1" applyFill="1" applyBorder="1" applyAlignment="1">
      <alignment horizontal="center"/>
    </xf>
    <xf numFmtId="196" fontId="4" fillId="33" borderId="0" xfId="0" applyNumberFormat="1" applyFont="1" applyFill="1" applyAlignment="1">
      <alignment horizontal="center"/>
    </xf>
    <xf numFmtId="196" fontId="4" fillId="33" borderId="0" xfId="0" applyNumberFormat="1" applyFont="1" applyFill="1" applyAlignment="1">
      <alignment/>
    </xf>
    <xf numFmtId="196" fontId="7" fillId="33" borderId="0" xfId="0" applyNumberFormat="1" applyFont="1" applyFill="1" applyAlignment="1">
      <alignment horizontal="center"/>
    </xf>
    <xf numFmtId="196" fontId="7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196" fontId="8" fillId="33" borderId="0" xfId="0" applyNumberFormat="1" applyFont="1" applyFill="1" applyBorder="1" applyAlignment="1">
      <alignment horizontal="center"/>
    </xf>
    <xf numFmtId="196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96" fontId="8" fillId="33" borderId="0" xfId="0" applyNumberFormat="1" applyFont="1" applyFill="1" applyAlignment="1">
      <alignment horizontal="center"/>
    </xf>
    <xf numFmtId="196" fontId="9" fillId="33" borderId="0" xfId="0" applyNumberFormat="1" applyFont="1" applyFill="1" applyBorder="1" applyAlignment="1">
      <alignment horizontal="center"/>
    </xf>
    <xf numFmtId="196" fontId="7" fillId="33" borderId="0" xfId="0" applyNumberFormat="1" applyFont="1" applyFill="1" applyBorder="1" applyAlignment="1">
      <alignment/>
    </xf>
    <xf numFmtId="196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96" fontId="4" fillId="33" borderId="12" xfId="0" applyNumberFormat="1" applyFont="1" applyFill="1" applyBorder="1" applyAlignment="1">
      <alignment horizontal="center" vertical="center"/>
    </xf>
    <xf numFmtId="196" fontId="7" fillId="33" borderId="13" xfId="0" applyNumberFormat="1" applyFont="1" applyFill="1" applyBorder="1" applyAlignment="1">
      <alignment horizontal="center" vertical="center"/>
    </xf>
    <xf numFmtId="196" fontId="4" fillId="33" borderId="13" xfId="62" applyNumberFormat="1" applyFont="1" applyFill="1" applyBorder="1" applyAlignment="1">
      <alignment horizontal="center" vertical="center"/>
    </xf>
    <xf numFmtId="196" fontId="4" fillId="33" borderId="13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196" fontId="4" fillId="33" borderId="14" xfId="0" applyNumberFormat="1" applyFont="1" applyFill="1" applyBorder="1" applyAlignment="1">
      <alignment horizontal="center"/>
    </xf>
    <xf numFmtId="196" fontId="4" fillId="33" borderId="15" xfId="62" applyNumberFormat="1" applyFont="1" applyFill="1" applyBorder="1" applyAlignment="1">
      <alignment horizontal="center" vertical="center"/>
    </xf>
    <xf numFmtId="196" fontId="4" fillId="33" borderId="16" xfId="62" applyNumberFormat="1" applyFont="1" applyFill="1" applyBorder="1" applyAlignment="1">
      <alignment horizontal="center" vertical="center"/>
    </xf>
    <xf numFmtId="196" fontId="4" fillId="33" borderId="17" xfId="62" applyNumberFormat="1" applyFont="1" applyFill="1" applyBorder="1" applyAlignment="1">
      <alignment horizontal="center" vertical="center"/>
    </xf>
    <xf numFmtId="196" fontId="4" fillId="33" borderId="18" xfId="62" applyNumberFormat="1" applyFont="1" applyFill="1" applyBorder="1" applyAlignment="1">
      <alignment horizontal="center" vertical="center"/>
    </xf>
    <xf numFmtId="172" fontId="4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196" fontId="4" fillId="33" borderId="18" xfId="0" applyNumberFormat="1" applyFont="1" applyFill="1" applyBorder="1" applyAlignment="1">
      <alignment horizontal="center" vertical="center"/>
    </xf>
    <xf numFmtId="196" fontId="8" fillId="33" borderId="17" xfId="62" applyNumberFormat="1" applyFont="1" applyFill="1" applyBorder="1" applyAlignment="1">
      <alignment horizontal="center" vertical="center"/>
    </xf>
    <xf numFmtId="196" fontId="8" fillId="33" borderId="13" xfId="62" applyNumberFormat="1" applyFont="1" applyFill="1" applyBorder="1" applyAlignment="1">
      <alignment horizontal="center" vertical="center"/>
    </xf>
    <xf numFmtId="196" fontId="8" fillId="33" borderId="18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96" fontId="4" fillId="33" borderId="12" xfId="63" applyNumberFormat="1" applyFont="1" applyFill="1" applyBorder="1" applyAlignment="1">
      <alignment horizontal="center" vertical="center"/>
    </xf>
    <xf numFmtId="196" fontId="4" fillId="33" borderId="11" xfId="63" applyNumberFormat="1" applyFont="1" applyFill="1" applyBorder="1" applyAlignment="1">
      <alignment horizontal="center" vertical="center"/>
    </xf>
    <xf numFmtId="196" fontId="4" fillId="33" borderId="20" xfId="63" applyNumberFormat="1" applyFont="1" applyFill="1" applyBorder="1" applyAlignment="1">
      <alignment horizontal="center" vertical="center"/>
    </xf>
    <xf numFmtId="196" fontId="4" fillId="33" borderId="13" xfId="63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96" fontId="8" fillId="33" borderId="13" xfId="63" applyNumberFormat="1" applyFont="1" applyFill="1" applyBorder="1" applyAlignment="1">
      <alignment horizontal="center" vertical="center"/>
    </xf>
    <xf numFmtId="196" fontId="4" fillId="33" borderId="12" xfId="62" applyNumberFormat="1" applyFont="1" applyFill="1" applyBorder="1" applyAlignment="1">
      <alignment horizontal="center" vertical="center"/>
    </xf>
    <xf numFmtId="196" fontId="4" fillId="33" borderId="11" xfId="62" applyNumberFormat="1" applyFont="1" applyFill="1" applyBorder="1" applyAlignment="1">
      <alignment horizontal="center" vertical="center"/>
    </xf>
    <xf numFmtId="196" fontId="4" fillId="33" borderId="20" xfId="62" applyNumberFormat="1" applyFont="1" applyFill="1" applyBorder="1" applyAlignment="1">
      <alignment horizontal="center" vertical="center"/>
    </xf>
    <xf numFmtId="196" fontId="4" fillId="33" borderId="22" xfId="62" applyNumberFormat="1" applyFont="1" applyFill="1" applyBorder="1" applyAlignment="1">
      <alignment horizontal="center" vertical="center"/>
    </xf>
    <xf numFmtId="196" fontId="4" fillId="33" borderId="23" xfId="62" applyNumberFormat="1" applyFont="1" applyFill="1" applyBorder="1" applyAlignment="1">
      <alignment horizontal="center" vertical="center"/>
    </xf>
    <xf numFmtId="172" fontId="4" fillId="33" borderId="24" xfId="0" applyNumberFormat="1" applyFont="1" applyFill="1" applyBorder="1" applyAlignment="1">
      <alignment horizontal="center"/>
    </xf>
    <xf numFmtId="196" fontId="4" fillId="33" borderId="24" xfId="62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196" fontId="8" fillId="33" borderId="15" xfId="62" applyNumberFormat="1" applyFont="1" applyFill="1" applyBorder="1" applyAlignment="1">
      <alignment horizontal="center" vertical="center"/>
    </xf>
    <xf numFmtId="196" fontId="4" fillId="33" borderId="24" xfId="0" applyNumberFormat="1" applyFont="1" applyFill="1" applyBorder="1" applyAlignment="1">
      <alignment horizontal="center" vertical="center"/>
    </xf>
    <xf numFmtId="196" fontId="4" fillId="33" borderId="25" xfId="62" applyNumberFormat="1" applyFont="1" applyFill="1" applyBorder="1" applyAlignment="1">
      <alignment horizontal="center" vertical="center"/>
    </xf>
    <xf numFmtId="196" fontId="4" fillId="33" borderId="26" xfId="62" applyNumberFormat="1" applyFont="1" applyFill="1" applyBorder="1" applyAlignment="1">
      <alignment horizontal="center" vertical="center"/>
    </xf>
    <xf numFmtId="196" fontId="4" fillId="33" borderId="27" xfId="62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172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96" fontId="8" fillId="33" borderId="29" xfId="62" applyNumberFormat="1" applyFont="1" applyFill="1" applyBorder="1" applyAlignment="1">
      <alignment horizontal="center" vertical="center"/>
    </xf>
    <xf numFmtId="196" fontId="8" fillId="33" borderId="30" xfId="62" applyNumberFormat="1" applyFont="1" applyFill="1" applyBorder="1" applyAlignment="1">
      <alignment horizontal="center" vertical="center"/>
    </xf>
    <xf numFmtId="196" fontId="8" fillId="33" borderId="24" xfId="62" applyNumberFormat="1" applyFont="1" applyFill="1" applyBorder="1" applyAlignment="1">
      <alignment horizontal="center" vertical="center"/>
    </xf>
    <xf numFmtId="172" fontId="4" fillId="33" borderId="18" xfId="0" applyNumberFormat="1" applyFont="1" applyFill="1" applyBorder="1" applyAlignment="1">
      <alignment horizontal="center" vertical="center"/>
    </xf>
    <xf numFmtId="196" fontId="4" fillId="33" borderId="29" xfId="62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96" fontId="4" fillId="33" borderId="26" xfId="0" applyNumberFormat="1" applyFont="1" applyFill="1" applyBorder="1" applyAlignment="1">
      <alignment horizontal="center" vertical="center"/>
    </xf>
    <xf numFmtId="196" fontId="8" fillId="33" borderId="26" xfId="62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96" fontId="8" fillId="33" borderId="18" xfId="63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196" fontId="12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196" fontId="12" fillId="33" borderId="13" xfId="0" applyNumberFormat="1" applyFont="1" applyFill="1" applyBorder="1" applyAlignment="1">
      <alignment horizontal="center" vertical="center"/>
    </xf>
    <xf numFmtId="172" fontId="12" fillId="33" borderId="13" xfId="0" applyNumberFormat="1" applyFont="1" applyFill="1" applyBorder="1" applyAlignment="1">
      <alignment horizontal="center" vertical="center"/>
    </xf>
    <xf numFmtId="196" fontId="12" fillId="33" borderId="13" xfId="62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96" fontId="6" fillId="33" borderId="0" xfId="0" applyNumberFormat="1" applyFont="1" applyFill="1" applyBorder="1" applyAlignment="1">
      <alignment horizontal="center"/>
    </xf>
    <xf numFmtId="196" fontId="13" fillId="33" borderId="0" xfId="0" applyNumberFormat="1" applyFont="1" applyFill="1" applyBorder="1" applyAlignment="1">
      <alignment horizontal="center"/>
    </xf>
    <xf numFmtId="196" fontId="12" fillId="33" borderId="11" xfId="62" applyNumberFormat="1" applyFont="1" applyFill="1" applyBorder="1" applyAlignment="1">
      <alignment horizontal="center" vertical="center"/>
    </xf>
    <xf numFmtId="196" fontId="8" fillId="33" borderId="14" xfId="0" applyNumberFormat="1" applyFont="1" applyFill="1" applyBorder="1" applyAlignment="1">
      <alignment horizontal="center" vertical="center"/>
    </xf>
    <xf numFmtId="196" fontId="7" fillId="33" borderId="14" xfId="0" applyNumberFormat="1" applyFont="1" applyFill="1" applyBorder="1" applyAlignment="1">
      <alignment horizontal="center" vertical="center"/>
    </xf>
    <xf numFmtId="196" fontId="7" fillId="33" borderId="31" xfId="0" applyNumberFormat="1" applyFont="1" applyFill="1" applyBorder="1" applyAlignment="1">
      <alignment horizontal="center" vertical="center"/>
    </xf>
    <xf numFmtId="196" fontId="8" fillId="33" borderId="13" xfId="0" applyNumberFormat="1" applyFont="1" applyFill="1" applyBorder="1" applyAlignment="1">
      <alignment vertical="center"/>
    </xf>
    <xf numFmtId="196" fontId="4" fillId="33" borderId="32" xfId="0" applyNumberFormat="1" applyFont="1" applyFill="1" applyBorder="1" applyAlignment="1">
      <alignment horizontal="center"/>
    </xf>
    <xf numFmtId="196" fontId="4" fillId="33" borderId="32" xfId="0" applyNumberFormat="1" applyFont="1" applyFill="1" applyBorder="1" applyAlignment="1">
      <alignment/>
    </xf>
    <xf numFmtId="196" fontId="7" fillId="33" borderId="32" xfId="0" applyNumberFormat="1" applyFont="1" applyFill="1" applyBorder="1" applyAlignment="1">
      <alignment horizontal="center"/>
    </xf>
    <xf numFmtId="196" fontId="7" fillId="33" borderId="10" xfId="0" applyNumberFormat="1" applyFont="1" applyFill="1" applyBorder="1" applyAlignment="1">
      <alignment horizontal="center"/>
    </xf>
    <xf numFmtId="196" fontId="4" fillId="3" borderId="18" xfId="62" applyNumberFormat="1" applyFont="1" applyFill="1" applyBorder="1" applyAlignment="1">
      <alignment horizontal="center" vertical="center"/>
    </xf>
    <xf numFmtId="196" fontId="6" fillId="33" borderId="32" xfId="0" applyNumberFormat="1" applyFont="1" applyFill="1" applyBorder="1" applyAlignment="1">
      <alignment horizontal="center"/>
    </xf>
    <xf numFmtId="196" fontId="6" fillId="33" borderId="33" xfId="63" applyNumberFormat="1" applyFont="1" applyFill="1" applyBorder="1" applyAlignment="1">
      <alignment horizontal="center" vertical="center"/>
    </xf>
    <xf numFmtId="196" fontId="6" fillId="33" borderId="34" xfId="63" applyNumberFormat="1" applyFont="1" applyFill="1" applyBorder="1" applyAlignment="1">
      <alignment horizontal="center" vertical="center"/>
    </xf>
    <xf numFmtId="196" fontId="6" fillId="33" borderId="20" xfId="63" applyNumberFormat="1" applyFont="1" applyFill="1" applyBorder="1" applyAlignment="1">
      <alignment horizontal="center" vertical="center"/>
    </xf>
    <xf numFmtId="196" fontId="6" fillId="33" borderId="33" xfId="62" applyNumberFormat="1" applyFont="1" applyFill="1" applyBorder="1" applyAlignment="1">
      <alignment horizontal="center" vertical="center"/>
    </xf>
    <xf numFmtId="196" fontId="6" fillId="33" borderId="34" xfId="62" applyNumberFormat="1" applyFont="1" applyFill="1" applyBorder="1" applyAlignment="1">
      <alignment horizontal="center" vertical="center"/>
    </xf>
    <xf numFmtId="196" fontId="6" fillId="33" borderId="20" xfId="62" applyNumberFormat="1" applyFont="1" applyFill="1" applyBorder="1" applyAlignment="1">
      <alignment horizontal="center" vertical="center"/>
    </xf>
    <xf numFmtId="196" fontId="6" fillId="33" borderId="35" xfId="62" applyNumberFormat="1" applyFont="1" applyFill="1" applyBorder="1" applyAlignment="1">
      <alignment horizontal="center" vertical="center"/>
    </xf>
    <xf numFmtId="196" fontId="6" fillId="33" borderId="36" xfId="62" applyNumberFormat="1" applyFont="1" applyFill="1" applyBorder="1" applyAlignment="1">
      <alignment horizontal="center" vertical="center"/>
    </xf>
    <xf numFmtId="196" fontId="6" fillId="33" borderId="37" xfId="62" applyNumberFormat="1" applyFont="1" applyFill="1" applyBorder="1" applyAlignment="1">
      <alignment horizontal="center" vertical="center"/>
    </xf>
    <xf numFmtId="196" fontId="6" fillId="33" borderId="38" xfId="62" applyNumberFormat="1" applyFont="1" applyFill="1" applyBorder="1" applyAlignment="1">
      <alignment horizontal="center" vertical="center"/>
    </xf>
    <xf numFmtId="196" fontId="6" fillId="33" borderId="39" xfId="62" applyNumberFormat="1" applyFont="1" applyFill="1" applyBorder="1" applyAlignment="1">
      <alignment horizontal="center" vertical="center"/>
    </xf>
    <xf numFmtId="196" fontId="6" fillId="33" borderId="17" xfId="62" applyNumberFormat="1" applyFont="1" applyFill="1" applyBorder="1" applyAlignment="1">
      <alignment horizontal="center" vertical="center"/>
    </xf>
    <xf numFmtId="196" fontId="6" fillId="33" borderId="0" xfId="0" applyNumberFormat="1" applyFont="1" applyFill="1" applyAlignment="1">
      <alignment horizontal="center"/>
    </xf>
    <xf numFmtId="196" fontId="68" fillId="33" borderId="17" xfId="62" applyNumberFormat="1" applyFont="1" applyFill="1" applyBorder="1" applyAlignment="1">
      <alignment horizontal="center" vertical="center"/>
    </xf>
    <xf numFmtId="196" fontId="8" fillId="33" borderId="13" xfId="0" applyNumberFormat="1" applyFont="1" applyFill="1" applyBorder="1" applyAlignment="1">
      <alignment horizontal="center" vertical="center"/>
    </xf>
    <xf numFmtId="196" fontId="4" fillId="33" borderId="13" xfId="0" applyNumberFormat="1" applyFont="1" applyFill="1" applyBorder="1" applyAlignment="1">
      <alignment horizontal="center" vertical="center"/>
    </xf>
    <xf numFmtId="196" fontId="7" fillId="33" borderId="13" xfId="0" applyNumberFormat="1" applyFont="1" applyFill="1" applyBorder="1" applyAlignment="1">
      <alignment horizontal="center" vertical="center" wrapText="1"/>
    </xf>
    <xf numFmtId="196" fontId="7" fillId="33" borderId="18" xfId="0" applyNumberFormat="1" applyFont="1" applyFill="1" applyBorder="1" applyAlignment="1">
      <alignment horizontal="center" vertical="center" wrapText="1"/>
    </xf>
    <xf numFmtId="196" fontId="12" fillId="33" borderId="25" xfId="62" applyNumberFormat="1" applyFont="1" applyFill="1" applyBorder="1" applyAlignment="1">
      <alignment horizontal="center" vertical="center"/>
    </xf>
    <xf numFmtId="196" fontId="7" fillId="33" borderId="13" xfId="0" applyNumberFormat="1" applyFont="1" applyFill="1" applyBorder="1" applyAlignment="1">
      <alignment horizontal="center" vertical="center" wrapText="1"/>
    </xf>
    <xf numFmtId="196" fontId="4" fillId="33" borderId="13" xfId="0" applyNumberFormat="1" applyFont="1" applyFill="1" applyBorder="1" applyAlignment="1">
      <alignment horizontal="center" vertical="center"/>
    </xf>
    <xf numFmtId="196" fontId="6" fillId="33" borderId="22" xfId="62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196" fontId="8" fillId="33" borderId="11" xfId="63" applyNumberFormat="1" applyFont="1" applyFill="1" applyBorder="1" applyAlignment="1">
      <alignment horizontal="center" vertical="center"/>
    </xf>
    <xf numFmtId="196" fontId="8" fillId="33" borderId="12" xfId="63" applyNumberFormat="1" applyFont="1" applyFill="1" applyBorder="1" applyAlignment="1">
      <alignment horizontal="center" vertical="center"/>
    </xf>
    <xf numFmtId="196" fontId="8" fillId="33" borderId="20" xfId="63" applyNumberFormat="1" applyFont="1" applyFill="1" applyBorder="1" applyAlignment="1">
      <alignment horizontal="center" vertical="center"/>
    </xf>
    <xf numFmtId="196" fontId="8" fillId="33" borderId="17" xfId="63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96" fontId="15" fillId="33" borderId="33" xfId="63" applyNumberFormat="1" applyFont="1" applyFill="1" applyBorder="1" applyAlignment="1">
      <alignment horizontal="center" vertical="center"/>
    </xf>
    <xf numFmtId="196" fontId="15" fillId="33" borderId="34" xfId="63" applyNumberFormat="1" applyFont="1" applyFill="1" applyBorder="1" applyAlignment="1">
      <alignment horizontal="center" vertical="center"/>
    </xf>
    <xf numFmtId="196" fontId="15" fillId="33" borderId="20" xfId="63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96" fontId="8" fillId="33" borderId="11" xfId="62" applyNumberFormat="1" applyFont="1" applyFill="1" applyBorder="1" applyAlignment="1">
      <alignment horizontal="center" vertical="center"/>
    </xf>
    <xf numFmtId="196" fontId="8" fillId="33" borderId="12" xfId="62" applyNumberFormat="1" applyFont="1" applyFill="1" applyBorder="1" applyAlignment="1">
      <alignment horizontal="center" vertical="center"/>
    </xf>
    <xf numFmtId="196" fontId="8" fillId="33" borderId="20" xfId="62" applyNumberFormat="1" applyFont="1" applyFill="1" applyBorder="1" applyAlignment="1">
      <alignment horizontal="center" vertical="center"/>
    </xf>
    <xf numFmtId="196" fontId="15" fillId="33" borderId="33" xfId="62" applyNumberFormat="1" applyFont="1" applyFill="1" applyBorder="1" applyAlignment="1">
      <alignment horizontal="center" vertical="center"/>
    </xf>
    <xf numFmtId="196" fontId="15" fillId="33" borderId="34" xfId="62" applyNumberFormat="1" applyFont="1" applyFill="1" applyBorder="1" applyAlignment="1">
      <alignment horizontal="center" vertical="center"/>
    </xf>
    <xf numFmtId="196" fontId="15" fillId="33" borderId="20" xfId="62" applyNumberFormat="1" applyFont="1" applyFill="1" applyBorder="1" applyAlignment="1">
      <alignment horizontal="center" vertical="center"/>
    </xf>
    <xf numFmtId="196" fontId="8" fillId="33" borderId="22" xfId="62" applyNumberFormat="1" applyFont="1" applyFill="1" applyBorder="1" applyAlignment="1">
      <alignment horizontal="center" vertical="center"/>
    </xf>
    <xf numFmtId="196" fontId="8" fillId="33" borderId="0" xfId="0" applyNumberFormat="1" applyFont="1" applyFill="1" applyAlignment="1">
      <alignment/>
    </xf>
    <xf numFmtId="196" fontId="9" fillId="33" borderId="13" xfId="62" applyNumberFormat="1" applyFont="1" applyFill="1" applyBorder="1" applyAlignment="1">
      <alignment horizontal="center" vertical="center"/>
    </xf>
    <xf numFmtId="196" fontId="9" fillId="33" borderId="11" xfId="62" applyNumberFormat="1" applyFont="1" applyFill="1" applyBorder="1" applyAlignment="1">
      <alignment horizontal="center" vertical="center"/>
    </xf>
    <xf numFmtId="196" fontId="9" fillId="33" borderId="12" xfId="62" applyNumberFormat="1" applyFont="1" applyFill="1" applyBorder="1" applyAlignment="1">
      <alignment horizontal="center" vertical="center"/>
    </xf>
    <xf numFmtId="196" fontId="9" fillId="33" borderId="20" xfId="62" applyNumberFormat="1" applyFont="1" applyFill="1" applyBorder="1" applyAlignment="1">
      <alignment horizontal="center" vertical="center"/>
    </xf>
    <xf numFmtId="196" fontId="8" fillId="33" borderId="40" xfId="62" applyNumberFormat="1" applyFont="1" applyFill="1" applyBorder="1" applyAlignment="1">
      <alignment horizontal="center" vertical="center"/>
    </xf>
    <xf numFmtId="196" fontId="8" fillId="33" borderId="41" xfId="62" applyNumberFormat="1" applyFont="1" applyFill="1" applyBorder="1" applyAlignment="1">
      <alignment horizontal="center" vertical="center"/>
    </xf>
    <xf numFmtId="196" fontId="9" fillId="33" borderId="40" xfId="62" applyNumberFormat="1" applyFont="1" applyFill="1" applyBorder="1" applyAlignment="1">
      <alignment horizontal="center" vertical="center"/>
    </xf>
    <xf numFmtId="196" fontId="8" fillId="33" borderId="21" xfId="62" applyNumberFormat="1" applyFont="1" applyFill="1" applyBorder="1" applyAlignment="1">
      <alignment horizontal="center" vertical="center"/>
    </xf>
    <xf numFmtId="172" fontId="8" fillId="33" borderId="13" xfId="0" applyNumberFormat="1" applyFont="1" applyFill="1" applyBorder="1" applyAlignment="1">
      <alignment horizontal="center" vertical="center"/>
    </xf>
    <xf numFmtId="3" fontId="8" fillId="33" borderId="13" xfId="62" applyNumberFormat="1" applyFont="1" applyFill="1" applyBorder="1" applyAlignment="1">
      <alignment horizontal="center" vertical="center"/>
    </xf>
    <xf numFmtId="4" fontId="8" fillId="33" borderId="20" xfId="62" applyNumberFormat="1" applyFont="1" applyFill="1" applyBorder="1" applyAlignment="1">
      <alignment horizontal="center" vertical="center"/>
    </xf>
    <xf numFmtId="4" fontId="8" fillId="33" borderId="13" xfId="62" applyNumberFormat="1" applyFont="1" applyFill="1" applyBorder="1" applyAlignment="1">
      <alignment horizontal="center" vertical="center"/>
    </xf>
    <xf numFmtId="196" fontId="8" fillId="33" borderId="16" xfId="63" applyNumberFormat="1" applyFont="1" applyFill="1" applyBorder="1" applyAlignment="1">
      <alignment horizontal="center" vertical="center"/>
    </xf>
    <xf numFmtId="196" fontId="4" fillId="10" borderId="30" xfId="0" applyNumberFormat="1" applyFont="1" applyFill="1" applyBorder="1" applyAlignment="1">
      <alignment horizontal="center" vertical="center"/>
    </xf>
    <xf numFmtId="196" fontId="4" fillId="4" borderId="26" xfId="0" applyNumberFormat="1" applyFont="1" applyFill="1" applyBorder="1" applyAlignment="1">
      <alignment horizontal="center" vertical="center"/>
    </xf>
    <xf numFmtId="196" fontId="7" fillId="33" borderId="18" xfId="0" applyNumberFormat="1" applyFont="1" applyFill="1" applyBorder="1" applyAlignment="1">
      <alignment horizontal="center" vertical="center"/>
    </xf>
    <xf numFmtId="196" fontId="17" fillId="33" borderId="18" xfId="62" applyNumberFormat="1" applyFont="1" applyFill="1" applyBorder="1" applyAlignment="1">
      <alignment horizontal="center" vertical="center"/>
    </xf>
    <xf numFmtId="3" fontId="4" fillId="33" borderId="18" xfId="62" applyNumberFormat="1" applyFont="1" applyFill="1" applyBorder="1" applyAlignment="1">
      <alignment horizontal="center" vertical="center"/>
    </xf>
    <xf numFmtId="196" fontId="17" fillId="33" borderId="42" xfId="62" applyNumberFormat="1" applyFont="1" applyFill="1" applyBorder="1" applyAlignment="1">
      <alignment horizontal="center" vertical="center"/>
    </xf>
    <xf numFmtId="196" fontId="17" fillId="33" borderId="43" xfId="62" applyNumberFormat="1" applyFont="1" applyFill="1" applyBorder="1" applyAlignment="1">
      <alignment horizontal="center" vertical="center"/>
    </xf>
    <xf numFmtId="196" fontId="17" fillId="33" borderId="17" xfId="62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/>
    </xf>
    <xf numFmtId="196" fontId="4" fillId="33" borderId="0" xfId="62" applyNumberFormat="1" applyFont="1" applyFill="1" applyBorder="1" applyAlignment="1">
      <alignment horizontal="center" vertical="center"/>
    </xf>
    <xf numFmtId="196" fontId="8" fillId="33" borderId="15" xfId="63" applyNumberFormat="1" applyFont="1" applyFill="1" applyBorder="1" applyAlignment="1">
      <alignment horizontal="center" vertical="center"/>
    </xf>
    <xf numFmtId="172" fontId="8" fillId="33" borderId="18" xfId="0" applyNumberFormat="1" applyFont="1" applyFill="1" applyBorder="1" applyAlignment="1">
      <alignment horizontal="center"/>
    </xf>
    <xf numFmtId="172" fontId="8" fillId="33" borderId="13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96" fontId="8" fillId="33" borderId="23" xfId="62" applyNumberFormat="1" applyFont="1" applyFill="1" applyBorder="1" applyAlignment="1">
      <alignment horizontal="center" vertical="center"/>
    </xf>
    <xf numFmtId="172" fontId="8" fillId="33" borderId="24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196" fontId="20" fillId="33" borderId="13" xfId="63" applyNumberFormat="1" applyFont="1" applyFill="1" applyBorder="1" applyAlignment="1">
      <alignment horizontal="center" vertical="center"/>
    </xf>
    <xf numFmtId="196" fontId="4" fillId="33" borderId="30" xfId="62" applyNumberFormat="1" applyFont="1" applyFill="1" applyBorder="1" applyAlignment="1">
      <alignment horizontal="center" vertical="center"/>
    </xf>
    <xf numFmtId="196" fontId="12" fillId="33" borderId="12" xfId="62" applyNumberFormat="1" applyFont="1" applyFill="1" applyBorder="1" applyAlignment="1">
      <alignment horizontal="center" vertical="center"/>
    </xf>
    <xf numFmtId="196" fontId="4" fillId="33" borderId="44" xfId="0" applyNumberFormat="1" applyFont="1" applyFill="1" applyBorder="1" applyAlignment="1">
      <alignment horizontal="center" vertical="center"/>
    </xf>
    <xf numFmtId="196" fontId="17" fillId="33" borderId="13" xfId="62" applyNumberFormat="1" applyFont="1" applyFill="1" applyBorder="1" applyAlignment="1">
      <alignment horizontal="center" vertical="center"/>
    </xf>
    <xf numFmtId="196" fontId="4" fillId="4" borderId="44" xfId="0" applyNumberFormat="1" applyFont="1" applyFill="1" applyBorder="1" applyAlignment="1">
      <alignment horizontal="center" vertical="center"/>
    </xf>
    <xf numFmtId="196" fontId="7" fillId="33" borderId="45" xfId="0" applyNumberFormat="1" applyFont="1" applyFill="1" applyBorder="1" applyAlignment="1">
      <alignment horizontal="center"/>
    </xf>
    <xf numFmtId="196" fontId="6" fillId="33" borderId="46" xfId="0" applyNumberFormat="1" applyFont="1" applyFill="1" applyBorder="1" applyAlignment="1">
      <alignment horizontal="center"/>
    </xf>
    <xf numFmtId="196" fontId="17" fillId="33" borderId="19" xfId="62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96" fontId="7" fillId="33" borderId="47" xfId="0" applyNumberFormat="1" applyFont="1" applyFill="1" applyBorder="1" applyAlignment="1">
      <alignment horizontal="center"/>
    </xf>
    <xf numFmtId="196" fontId="7" fillId="33" borderId="48" xfId="0" applyNumberFormat="1" applyFont="1" applyFill="1" applyBorder="1" applyAlignment="1">
      <alignment horizontal="center"/>
    </xf>
    <xf numFmtId="196" fontId="4" fillId="33" borderId="48" xfId="0" applyNumberFormat="1" applyFont="1" applyFill="1" applyBorder="1" applyAlignment="1">
      <alignment horizontal="center"/>
    </xf>
    <xf numFmtId="4" fontId="8" fillId="33" borderId="48" xfId="0" applyNumberFormat="1" applyFont="1" applyFill="1" applyBorder="1" applyAlignment="1">
      <alignment horizontal="center"/>
    </xf>
    <xf numFmtId="196" fontId="8" fillId="33" borderId="48" xfId="0" applyNumberFormat="1" applyFont="1" applyFill="1" applyBorder="1" applyAlignment="1">
      <alignment horizontal="center"/>
    </xf>
    <xf numFmtId="196" fontId="4" fillId="33" borderId="48" xfId="0" applyNumberFormat="1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196" fontId="7" fillId="33" borderId="51" xfId="0" applyNumberFormat="1" applyFont="1" applyFill="1" applyBorder="1" applyAlignment="1">
      <alignment horizontal="center" vertical="center" wrapText="1"/>
    </xf>
    <xf numFmtId="196" fontId="17" fillId="33" borderId="44" xfId="0" applyNumberFormat="1" applyFont="1" applyFill="1" applyBorder="1" applyAlignment="1">
      <alignment horizontal="center" vertical="center" wrapText="1"/>
    </xf>
    <xf numFmtId="196" fontId="17" fillId="33" borderId="14" xfId="0" applyNumberFormat="1" applyFont="1" applyFill="1" applyBorder="1" applyAlignment="1">
      <alignment horizontal="center" vertical="center"/>
    </xf>
    <xf numFmtId="196" fontId="17" fillId="33" borderId="14" xfId="0" applyNumberFormat="1" applyFont="1" applyFill="1" applyBorder="1" applyAlignment="1">
      <alignment horizontal="center" vertical="center" wrapText="1"/>
    </xf>
    <xf numFmtId="196" fontId="7" fillId="33" borderId="52" xfId="0" applyNumberFormat="1" applyFont="1" applyFill="1" applyBorder="1" applyAlignment="1">
      <alignment horizontal="center" vertical="center"/>
    </xf>
    <xf numFmtId="196" fontId="4" fillId="33" borderId="37" xfId="0" applyNumberFormat="1" applyFont="1" applyFill="1" applyBorder="1" applyAlignment="1">
      <alignment horizontal="center" vertical="center"/>
    </xf>
    <xf numFmtId="196" fontId="4" fillId="33" borderId="14" xfId="62" applyNumberFormat="1" applyFont="1" applyFill="1" applyBorder="1" applyAlignment="1">
      <alignment horizontal="center" vertical="center"/>
    </xf>
    <xf numFmtId="196" fontId="7" fillId="33" borderId="53" xfId="0" applyNumberFormat="1" applyFont="1" applyFill="1" applyBorder="1" applyAlignment="1">
      <alignment horizontal="center" vertical="center"/>
    </xf>
    <xf numFmtId="4" fontId="4" fillId="33" borderId="37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/>
    </xf>
    <xf numFmtId="196" fontId="20" fillId="33" borderId="18" xfId="63" applyNumberFormat="1" applyFont="1" applyFill="1" applyBorder="1" applyAlignment="1">
      <alignment horizontal="center" vertical="center"/>
    </xf>
    <xf numFmtId="196" fontId="15" fillId="33" borderId="42" xfId="63" applyNumberFormat="1" applyFont="1" applyFill="1" applyBorder="1" applyAlignment="1">
      <alignment horizontal="center" vertical="center"/>
    </xf>
    <xf numFmtId="196" fontId="15" fillId="33" borderId="43" xfId="63" applyNumberFormat="1" applyFont="1" applyFill="1" applyBorder="1" applyAlignment="1">
      <alignment horizontal="center" vertical="center"/>
    </xf>
    <xf numFmtId="196" fontId="15" fillId="33" borderId="17" xfId="63" applyNumberFormat="1" applyFont="1" applyFill="1" applyBorder="1" applyAlignment="1">
      <alignment horizontal="center" vertical="center"/>
    </xf>
    <xf numFmtId="172" fontId="8" fillId="33" borderId="18" xfId="0" applyNumberFormat="1" applyFont="1" applyFill="1" applyBorder="1" applyAlignment="1">
      <alignment horizontal="center" vertical="center"/>
    </xf>
    <xf numFmtId="196" fontId="4" fillId="34" borderId="26" xfId="0" applyNumberFormat="1" applyFont="1" applyFill="1" applyBorder="1" applyAlignment="1">
      <alignment horizontal="center" vertical="center"/>
    </xf>
    <xf numFmtId="196" fontId="17" fillId="34" borderId="18" xfId="0" applyNumberFormat="1" applyFont="1" applyFill="1" applyBorder="1" applyAlignment="1">
      <alignment horizontal="center" vertical="center"/>
    </xf>
    <xf numFmtId="196" fontId="7" fillId="34" borderId="18" xfId="0" applyNumberFormat="1" applyFont="1" applyFill="1" applyBorder="1" applyAlignment="1">
      <alignment horizontal="center" vertical="center" wrapText="1"/>
    </xf>
    <xf numFmtId="196" fontId="7" fillId="34" borderId="18" xfId="0" applyNumberFormat="1" applyFont="1" applyFill="1" applyBorder="1" applyAlignment="1">
      <alignment horizontal="center" vertical="center"/>
    </xf>
    <xf numFmtId="4" fontId="4" fillId="34" borderId="17" xfId="0" applyNumberFormat="1" applyFont="1" applyFill="1" applyBorder="1" applyAlignment="1">
      <alignment horizontal="center" vertical="center" wrapText="1"/>
    </xf>
    <xf numFmtId="196" fontId="4" fillId="3" borderId="18" xfId="0" applyNumberFormat="1" applyFont="1" applyFill="1" applyBorder="1" applyAlignment="1">
      <alignment horizontal="center" vertical="center"/>
    </xf>
    <xf numFmtId="196" fontId="8" fillId="3" borderId="18" xfId="0" applyNumberFormat="1" applyFont="1" applyFill="1" applyBorder="1" applyAlignment="1">
      <alignment horizontal="center" vertical="center"/>
    </xf>
    <xf numFmtId="196" fontId="4" fillId="3" borderId="26" xfId="0" applyNumberFormat="1" applyFont="1" applyFill="1" applyBorder="1" applyAlignment="1">
      <alignment horizontal="center" vertical="center" wrapText="1"/>
    </xf>
    <xf numFmtId="196" fontId="4" fillId="3" borderId="26" xfId="0" applyNumberFormat="1" applyFont="1" applyFill="1" applyBorder="1" applyAlignment="1">
      <alignment horizontal="center" vertical="center"/>
    </xf>
    <xf numFmtId="196" fontId="7" fillId="3" borderId="26" xfId="0" applyNumberFormat="1" applyFont="1" applyFill="1" applyBorder="1" applyAlignment="1">
      <alignment horizontal="center" vertical="center"/>
    </xf>
    <xf numFmtId="196" fontId="7" fillId="3" borderId="19" xfId="0" applyNumberFormat="1" applyFont="1" applyFill="1" applyBorder="1" applyAlignment="1">
      <alignment horizontal="center" vertical="center"/>
    </xf>
    <xf numFmtId="196" fontId="4" fillId="3" borderId="17" xfId="0" applyNumberFormat="1" applyFont="1" applyFill="1" applyBorder="1" applyAlignment="1">
      <alignment horizontal="center" vertical="center"/>
    </xf>
    <xf numFmtId="196" fontId="7" fillId="3" borderId="18" xfId="0" applyNumberFormat="1" applyFont="1" applyFill="1" applyBorder="1" applyAlignment="1">
      <alignment horizontal="center" vertical="center" wrapText="1"/>
    </xf>
    <xf numFmtId="196" fontId="4" fillId="3" borderId="18" xfId="0" applyNumberFormat="1" applyFont="1" applyFill="1" applyBorder="1" applyAlignment="1">
      <alignment horizontal="center"/>
    </xf>
    <xf numFmtId="196" fontId="4" fillId="3" borderId="18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/>
    </xf>
    <xf numFmtId="196" fontId="4" fillId="10" borderId="26" xfId="0" applyNumberFormat="1" applyFont="1" applyFill="1" applyBorder="1" applyAlignment="1">
      <alignment horizontal="center" vertical="center"/>
    </xf>
    <xf numFmtId="196" fontId="4" fillId="10" borderId="26" xfId="0" applyNumberFormat="1" applyFont="1" applyFill="1" applyBorder="1" applyAlignment="1">
      <alignment horizontal="center" vertical="center" wrapText="1"/>
    </xf>
    <xf numFmtId="196" fontId="4" fillId="10" borderId="18" xfId="0" applyNumberFormat="1" applyFont="1" applyFill="1" applyBorder="1" applyAlignment="1">
      <alignment horizontal="center" vertical="center" wrapText="1"/>
    </xf>
    <xf numFmtId="196" fontId="4" fillId="35" borderId="18" xfId="0" applyNumberFormat="1" applyFont="1" applyFill="1" applyBorder="1" applyAlignment="1">
      <alignment horizontal="center" vertical="center"/>
    </xf>
    <xf numFmtId="196" fontId="4" fillId="36" borderId="26" xfId="0" applyNumberFormat="1" applyFont="1" applyFill="1" applyBorder="1" applyAlignment="1">
      <alignment horizontal="center" vertical="center"/>
    </xf>
    <xf numFmtId="196" fontId="4" fillId="8" borderId="26" xfId="0" applyNumberFormat="1" applyFont="1" applyFill="1" applyBorder="1" applyAlignment="1">
      <alignment horizontal="center" vertical="center"/>
    </xf>
    <xf numFmtId="196" fontId="4" fillId="8" borderId="0" xfId="0" applyNumberFormat="1" applyFont="1" applyFill="1" applyBorder="1" applyAlignment="1">
      <alignment horizontal="center" vertical="center"/>
    </xf>
    <xf numFmtId="196" fontId="7" fillId="10" borderId="18" xfId="0" applyNumberFormat="1" applyFont="1" applyFill="1" applyBorder="1" applyAlignment="1">
      <alignment horizontal="center" vertical="center"/>
    </xf>
    <xf numFmtId="4" fontId="4" fillId="10" borderId="17" xfId="0" applyNumberFormat="1" applyFont="1" applyFill="1" applyBorder="1" applyAlignment="1">
      <alignment horizontal="center" vertical="center" wrapText="1"/>
    </xf>
    <xf numFmtId="196" fontId="7" fillId="10" borderId="18" xfId="0" applyNumberFormat="1" applyFont="1" applyFill="1" applyBorder="1" applyAlignment="1">
      <alignment horizontal="center" vertical="center" wrapText="1"/>
    </xf>
    <xf numFmtId="196" fontId="7" fillId="35" borderId="26" xfId="0" applyNumberFormat="1" applyFont="1" applyFill="1" applyBorder="1" applyAlignment="1">
      <alignment horizontal="center" vertical="center"/>
    </xf>
    <xf numFmtId="196" fontId="7" fillId="35" borderId="18" xfId="0" applyNumberFormat="1" applyFont="1" applyFill="1" applyBorder="1" applyAlignment="1">
      <alignment horizontal="center" vertical="center" wrapText="1"/>
    </xf>
    <xf numFmtId="196" fontId="17" fillId="35" borderId="18" xfId="0" applyNumberFormat="1" applyFont="1" applyFill="1" applyBorder="1" applyAlignment="1">
      <alignment horizontal="center" vertical="center" wrapText="1"/>
    </xf>
    <xf numFmtId="196" fontId="17" fillId="35" borderId="15" xfId="0" applyNumberFormat="1" applyFont="1" applyFill="1" applyBorder="1" applyAlignment="1">
      <alignment horizontal="center" vertical="center" wrapText="1"/>
    </xf>
    <xf numFmtId="196" fontId="8" fillId="35" borderId="18" xfId="0" applyNumberFormat="1" applyFont="1" applyFill="1" applyBorder="1" applyAlignment="1">
      <alignment horizontal="center" vertical="center"/>
    </xf>
    <xf numFmtId="196" fontId="8" fillId="33" borderId="36" xfId="0" applyNumberFormat="1" applyFont="1" applyFill="1" applyBorder="1" applyAlignment="1">
      <alignment vertical="center"/>
    </xf>
    <xf numFmtId="196" fontId="8" fillId="33" borderId="28" xfId="0" applyNumberFormat="1" applyFont="1" applyFill="1" applyBorder="1" applyAlignment="1">
      <alignment vertical="center"/>
    </xf>
    <xf numFmtId="196" fontId="8" fillId="33" borderId="43" xfId="0" applyNumberFormat="1" applyFont="1" applyFill="1" applyBorder="1" applyAlignment="1">
      <alignment vertical="center"/>
    </xf>
    <xf numFmtId="196" fontId="8" fillId="33" borderId="19" xfId="0" applyNumberFormat="1" applyFont="1" applyFill="1" applyBorder="1" applyAlignment="1">
      <alignment vertical="center"/>
    </xf>
    <xf numFmtId="196" fontId="4" fillId="37" borderId="18" xfId="0" applyNumberFormat="1" applyFont="1" applyFill="1" applyBorder="1" applyAlignment="1">
      <alignment horizontal="center" vertical="center"/>
    </xf>
    <xf numFmtId="196" fontId="8" fillId="37" borderId="18" xfId="0" applyNumberFormat="1" applyFont="1" applyFill="1" applyBorder="1" applyAlignment="1">
      <alignment horizontal="center" vertical="center"/>
    </xf>
    <xf numFmtId="196" fontId="7" fillId="3" borderId="54" xfId="0" applyNumberFormat="1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196" fontId="7" fillId="35" borderId="13" xfId="0" applyNumberFormat="1" applyFont="1" applyFill="1" applyBorder="1" applyAlignment="1">
      <alignment horizontal="center" vertical="center" wrapText="1"/>
    </xf>
    <xf numFmtId="196" fontId="7" fillId="34" borderId="13" xfId="0" applyNumberFormat="1" applyFont="1" applyFill="1" applyBorder="1" applyAlignment="1">
      <alignment horizontal="center" vertical="center" wrapText="1"/>
    </xf>
    <xf numFmtId="196" fontId="7" fillId="35" borderId="13" xfId="0" applyNumberFormat="1" applyFont="1" applyFill="1" applyBorder="1" applyAlignment="1">
      <alignment horizontal="center" vertical="center"/>
    </xf>
    <xf numFmtId="196" fontId="7" fillId="3" borderId="13" xfId="0" applyNumberFormat="1" applyFont="1" applyFill="1" applyBorder="1" applyAlignment="1">
      <alignment horizontal="center" vertical="center"/>
    </xf>
    <xf numFmtId="196" fontId="4" fillId="33" borderId="13" xfId="0" applyNumberFormat="1" applyFont="1" applyFill="1" applyBorder="1" applyAlignment="1">
      <alignment horizontal="center"/>
    </xf>
    <xf numFmtId="196" fontId="12" fillId="33" borderId="11" xfId="63" applyNumberFormat="1" applyFont="1" applyFill="1" applyBorder="1" applyAlignment="1">
      <alignment horizontal="center" vertical="center"/>
    </xf>
    <xf numFmtId="196" fontId="69" fillId="33" borderId="25" xfId="62" applyNumberFormat="1" applyFont="1" applyFill="1" applyBorder="1" applyAlignment="1">
      <alignment horizontal="center" vertical="center"/>
    </xf>
    <xf numFmtId="196" fontId="70" fillId="33" borderId="25" xfId="62" applyNumberFormat="1" applyFont="1" applyFill="1" applyBorder="1" applyAlignment="1">
      <alignment horizontal="center" vertical="center"/>
    </xf>
    <xf numFmtId="196" fontId="12" fillId="33" borderId="35" xfId="62" applyNumberFormat="1" applyFont="1" applyFill="1" applyBorder="1" applyAlignment="1">
      <alignment horizontal="center" vertical="center"/>
    </xf>
    <xf numFmtId="196" fontId="71" fillId="33" borderId="36" xfId="62" applyNumberFormat="1" applyFont="1" applyFill="1" applyBorder="1" applyAlignment="1">
      <alignment horizontal="center" vertical="center"/>
    </xf>
    <xf numFmtId="196" fontId="71" fillId="33" borderId="31" xfId="62" applyNumberFormat="1" applyFont="1" applyFill="1" applyBorder="1" applyAlignment="1">
      <alignment horizontal="center" vertical="center"/>
    </xf>
    <xf numFmtId="196" fontId="69" fillId="33" borderId="18" xfId="0" applyNumberFormat="1" applyFont="1" applyFill="1" applyBorder="1" applyAlignment="1">
      <alignment horizontal="center" vertical="center" wrapText="1"/>
    </xf>
    <xf numFmtId="196" fontId="11" fillId="33" borderId="11" xfId="62" applyNumberFormat="1" applyFont="1" applyFill="1" applyBorder="1" applyAlignment="1">
      <alignment horizontal="center" vertical="center"/>
    </xf>
    <xf numFmtId="196" fontId="4" fillId="33" borderId="13" xfId="0" applyNumberFormat="1" applyFont="1" applyFill="1" applyBorder="1" applyAlignment="1">
      <alignment horizontal="center"/>
    </xf>
    <xf numFmtId="196" fontId="7" fillId="33" borderId="13" xfId="0" applyNumberFormat="1" applyFont="1" applyFill="1" applyBorder="1" applyAlignment="1">
      <alignment horizontal="center" vertical="center" wrapText="1"/>
    </xf>
    <xf numFmtId="196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4" fontId="4" fillId="33" borderId="12" xfId="62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97" fontId="4" fillId="33" borderId="18" xfId="62" applyNumberFormat="1" applyFont="1" applyFill="1" applyBorder="1" applyAlignment="1">
      <alignment horizontal="center" vertical="center"/>
    </xf>
    <xf numFmtId="196" fontId="7" fillId="33" borderId="13" xfId="0" applyNumberFormat="1" applyFont="1" applyFill="1" applyBorder="1" applyAlignment="1">
      <alignment horizontal="center" vertical="center" wrapText="1"/>
    </xf>
    <xf numFmtId="196" fontId="11" fillId="4" borderId="13" xfId="0" applyNumberFormat="1" applyFont="1" applyFill="1" applyBorder="1" applyAlignment="1">
      <alignment horizontal="center" vertical="center"/>
    </xf>
    <xf numFmtId="196" fontId="7" fillId="33" borderId="13" xfId="0" applyNumberFormat="1" applyFont="1" applyFill="1" applyBorder="1" applyAlignment="1">
      <alignment horizontal="center" vertical="center" wrapText="1"/>
    </xf>
    <xf numFmtId="196" fontId="12" fillId="33" borderId="32" xfId="0" applyNumberFormat="1" applyFont="1" applyFill="1" applyBorder="1" applyAlignment="1">
      <alignment horizontal="center"/>
    </xf>
    <xf numFmtId="196" fontId="12" fillId="33" borderId="14" xfId="0" applyNumberFormat="1" applyFont="1" applyFill="1" applyBorder="1" applyAlignment="1">
      <alignment horizontal="center" vertical="center"/>
    </xf>
    <xf numFmtId="196" fontId="12" fillId="34" borderId="18" xfId="0" applyNumberFormat="1" applyFont="1" applyFill="1" applyBorder="1" applyAlignment="1">
      <alignment horizontal="center" vertical="center"/>
    </xf>
    <xf numFmtId="196" fontId="12" fillId="33" borderId="16" xfId="62" applyNumberFormat="1" applyFont="1" applyFill="1" applyBorder="1" applyAlignment="1">
      <alignment horizontal="center" vertical="center"/>
    </xf>
    <xf numFmtId="196" fontId="11" fillId="33" borderId="11" xfId="63" applyNumberFormat="1" applyFont="1" applyFill="1" applyBorder="1" applyAlignment="1">
      <alignment horizontal="center" vertical="center"/>
    </xf>
    <xf numFmtId="196" fontId="11" fillId="33" borderId="16" xfId="63" applyNumberFormat="1" applyFont="1" applyFill="1" applyBorder="1" applyAlignment="1">
      <alignment horizontal="center" vertical="center"/>
    </xf>
    <xf numFmtId="196" fontId="12" fillId="33" borderId="0" xfId="0" applyNumberFormat="1" applyFont="1" applyFill="1" applyBorder="1" applyAlignment="1">
      <alignment horizontal="center"/>
    </xf>
    <xf numFmtId="196" fontId="21" fillId="33" borderId="16" xfId="62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center" vertical="center" wrapText="1"/>
    </xf>
    <xf numFmtId="196" fontId="10" fillId="4" borderId="18" xfId="0" applyNumberFormat="1" applyFont="1" applyFill="1" applyBorder="1" applyAlignment="1">
      <alignment horizontal="center" vertical="center" wrapText="1"/>
    </xf>
    <xf numFmtId="196" fontId="11" fillId="4" borderId="18" xfId="0" applyNumberFormat="1" applyFont="1" applyFill="1" applyBorder="1" applyAlignment="1">
      <alignment horizontal="center" vertical="center" wrapText="1"/>
    </xf>
    <xf numFmtId="49" fontId="12" fillId="4" borderId="13" xfId="0" applyNumberFormat="1" applyFont="1" applyFill="1" applyBorder="1" applyAlignment="1">
      <alignment horizontal="center" vertical="center"/>
    </xf>
    <xf numFmtId="196" fontId="12" fillId="4" borderId="13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 wrapText="1"/>
    </xf>
    <xf numFmtId="1" fontId="11" fillId="4" borderId="13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/>
    </xf>
    <xf numFmtId="172" fontId="12" fillId="4" borderId="13" xfId="0" applyNumberFormat="1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center" vertical="center" wrapText="1"/>
    </xf>
    <xf numFmtId="1" fontId="12" fillId="4" borderId="24" xfId="0" applyNumberFormat="1" applyFont="1" applyFill="1" applyBorder="1" applyAlignment="1">
      <alignment horizontal="center" vertical="center"/>
    </xf>
    <xf numFmtId="196" fontId="12" fillId="4" borderId="24" xfId="0" applyNumberFormat="1" applyFont="1" applyFill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 wrapText="1"/>
    </xf>
    <xf numFmtId="49" fontId="12" fillId="4" borderId="18" xfId="0" applyNumberFormat="1" applyFont="1" applyFill="1" applyBorder="1" applyAlignment="1">
      <alignment horizontal="center" vertical="center"/>
    </xf>
    <xf numFmtId="172" fontId="12" fillId="4" borderId="18" xfId="0" applyNumberFormat="1" applyFont="1" applyFill="1" applyBorder="1" applyAlignment="1">
      <alignment horizontal="center" vertical="center"/>
    </xf>
    <xf numFmtId="196" fontId="16" fillId="4" borderId="13" xfId="0" applyNumberFormat="1" applyFont="1" applyFill="1" applyBorder="1" applyAlignment="1">
      <alignment horizontal="center" vertical="center"/>
    </xf>
    <xf numFmtId="196" fontId="12" fillId="4" borderId="18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 wrapText="1"/>
    </xf>
    <xf numFmtId="1" fontId="12" fillId="4" borderId="13" xfId="0" applyNumberFormat="1" applyFont="1" applyFill="1" applyBorder="1" applyAlignment="1">
      <alignment horizontal="center" vertical="center" wrapText="1"/>
    </xf>
    <xf numFmtId="1" fontId="12" fillId="4" borderId="13" xfId="0" applyNumberFormat="1" applyFont="1" applyFill="1" applyBorder="1" applyAlignment="1">
      <alignment horizontal="center" vertical="center"/>
    </xf>
    <xf numFmtId="0" fontId="71" fillId="4" borderId="24" xfId="0" applyFont="1" applyFill="1" applyBorder="1" applyAlignment="1">
      <alignment horizontal="left" vertical="center"/>
    </xf>
    <xf numFmtId="0" fontId="71" fillId="4" borderId="24" xfId="0" applyFont="1" applyFill="1" applyBorder="1" applyAlignment="1">
      <alignment horizontal="center" vertical="center"/>
    </xf>
    <xf numFmtId="172" fontId="12" fillId="4" borderId="24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196" fontId="12" fillId="4" borderId="12" xfId="0" applyNumberFormat="1" applyFont="1" applyFill="1" applyBorder="1" applyAlignment="1">
      <alignment horizontal="center" vertical="center"/>
    </xf>
    <xf numFmtId="196" fontId="12" fillId="33" borderId="20" xfId="62" applyNumberFormat="1" applyFont="1" applyFill="1" applyBorder="1" applyAlignment="1">
      <alignment horizontal="center" vertical="center"/>
    </xf>
    <xf numFmtId="172" fontId="12" fillId="33" borderId="13" xfId="0" applyNumberFormat="1" applyFont="1" applyFill="1" applyBorder="1" applyAlignment="1">
      <alignment horizontal="center"/>
    </xf>
    <xf numFmtId="196" fontId="14" fillId="33" borderId="13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196" fontId="12" fillId="33" borderId="33" xfId="62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/>
    </xf>
    <xf numFmtId="196" fontId="14" fillId="33" borderId="13" xfId="0" applyNumberFormat="1" applyFont="1" applyFill="1" applyBorder="1" applyAlignment="1">
      <alignment horizontal="center" vertical="center"/>
    </xf>
    <xf numFmtId="196" fontId="14" fillId="33" borderId="18" xfId="0" applyNumberFormat="1" applyFont="1" applyFill="1" applyBorder="1" applyAlignment="1">
      <alignment horizontal="center" vertical="center" wrapText="1"/>
    </xf>
    <xf numFmtId="196" fontId="14" fillId="33" borderId="18" xfId="0" applyNumberFormat="1" applyFont="1" applyFill="1" applyBorder="1" applyAlignment="1">
      <alignment horizontal="center" vertical="center"/>
    </xf>
    <xf numFmtId="196" fontId="11" fillId="33" borderId="17" xfId="62" applyNumberFormat="1" applyFont="1" applyFill="1" applyBorder="1" applyAlignment="1">
      <alignment horizontal="center" vertical="center"/>
    </xf>
    <xf numFmtId="196" fontId="11" fillId="33" borderId="15" xfId="62" applyNumberFormat="1" applyFont="1" applyFill="1" applyBorder="1" applyAlignment="1">
      <alignment horizontal="center" vertical="center"/>
    </xf>
    <xf numFmtId="196" fontId="11" fillId="33" borderId="13" xfId="62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3" fontId="11" fillId="4" borderId="43" xfId="0" applyNumberFormat="1" applyFont="1" applyFill="1" applyBorder="1" applyAlignment="1">
      <alignment horizontal="center" vertical="center"/>
    </xf>
    <xf numFmtId="49" fontId="12" fillId="4" borderId="34" xfId="0" applyNumberFormat="1" applyFont="1" applyFill="1" applyBorder="1" applyAlignment="1">
      <alignment horizontal="center" vertical="center"/>
    </xf>
    <xf numFmtId="1" fontId="11" fillId="4" borderId="34" xfId="0" applyNumberFormat="1" applyFont="1" applyFill="1" applyBorder="1" applyAlignment="1">
      <alignment horizontal="center" vertical="center"/>
    </xf>
    <xf numFmtId="196" fontId="11" fillId="4" borderId="15" xfId="0" applyNumberFormat="1" applyFont="1" applyFill="1" applyBorder="1" applyAlignment="1">
      <alignment horizontal="center" vertical="center"/>
    </xf>
    <xf numFmtId="196" fontId="11" fillId="4" borderId="12" xfId="0" applyNumberFormat="1" applyFont="1" applyFill="1" applyBorder="1" applyAlignment="1">
      <alignment horizontal="center" vertical="center"/>
    </xf>
    <xf numFmtId="1" fontId="11" fillId="4" borderId="18" xfId="0" applyNumberFormat="1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 wrapText="1"/>
    </xf>
    <xf numFmtId="49" fontId="12" fillId="38" borderId="20" xfId="0" applyNumberFormat="1" applyFont="1" applyFill="1" applyBorder="1" applyAlignment="1">
      <alignment horizontal="center" vertical="center"/>
    </xf>
    <xf numFmtId="1" fontId="11" fillId="38" borderId="20" xfId="0" applyNumberFormat="1" applyFont="1" applyFill="1" applyBorder="1" applyAlignment="1">
      <alignment horizontal="center" vertical="center"/>
    </xf>
    <xf numFmtId="1" fontId="11" fillId="38" borderId="37" xfId="0" applyNumberFormat="1" applyFont="1" applyFill="1" applyBorder="1" applyAlignment="1">
      <alignment horizontal="center" vertical="center"/>
    </xf>
    <xf numFmtId="0" fontId="11" fillId="38" borderId="43" xfId="0" applyFont="1" applyFill="1" applyBorder="1" applyAlignment="1">
      <alignment horizontal="center" vertical="center" wrapText="1"/>
    </xf>
    <xf numFmtId="49" fontId="12" fillId="38" borderId="34" xfId="0" applyNumberFormat="1" applyFont="1" applyFill="1" applyBorder="1" applyAlignment="1">
      <alignment horizontal="center" vertical="center"/>
    </xf>
    <xf numFmtId="172" fontId="11" fillId="38" borderId="34" xfId="0" applyNumberFormat="1" applyFont="1" applyFill="1" applyBorder="1" applyAlignment="1">
      <alignment horizontal="center" vertical="center"/>
    </xf>
    <xf numFmtId="172" fontId="11" fillId="38" borderId="53" xfId="0" applyNumberFormat="1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1" fillId="4" borderId="34" xfId="0" applyNumberFormat="1" applyFont="1" applyFill="1" applyBorder="1" applyAlignment="1">
      <alignment horizontal="center" vertical="center"/>
    </xf>
    <xf numFmtId="0" fontId="11" fillId="38" borderId="20" xfId="0" applyNumberFormat="1" applyFont="1" applyFill="1" applyBorder="1" applyAlignment="1">
      <alignment horizontal="center" vertical="center"/>
    </xf>
    <xf numFmtId="0" fontId="11" fillId="38" borderId="34" xfId="0" applyNumberFormat="1" applyFont="1" applyFill="1" applyBorder="1" applyAlignment="1">
      <alignment horizontal="center" vertical="center"/>
    </xf>
    <xf numFmtId="196" fontId="19" fillId="7" borderId="13" xfId="6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left" vertical="center" wrapText="1"/>
    </xf>
    <xf numFmtId="0" fontId="21" fillId="4" borderId="18" xfId="0" applyFont="1" applyFill="1" applyBorder="1" applyAlignment="1">
      <alignment horizontal="center" vertical="center" wrapText="1"/>
    </xf>
    <xf numFmtId="172" fontId="21" fillId="4" borderId="18" xfId="0" applyNumberFormat="1" applyFont="1" applyFill="1" applyBorder="1" applyAlignment="1">
      <alignment horizontal="center" vertical="center"/>
    </xf>
    <xf numFmtId="196" fontId="21" fillId="4" borderId="18" xfId="0" applyNumberFormat="1" applyFont="1" applyFill="1" applyBorder="1" applyAlignment="1">
      <alignment horizontal="center" vertical="center"/>
    </xf>
    <xf numFmtId="196" fontId="21" fillId="33" borderId="18" xfId="63" applyNumberFormat="1" applyFont="1" applyFill="1" applyBorder="1" applyAlignment="1">
      <alignment horizontal="center" vertical="center"/>
    </xf>
    <xf numFmtId="172" fontId="21" fillId="33" borderId="18" xfId="0" applyNumberFormat="1" applyFont="1" applyFill="1" applyBorder="1" applyAlignment="1">
      <alignment horizontal="center"/>
    </xf>
    <xf numFmtId="196" fontId="22" fillId="33" borderId="13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196" fontId="21" fillId="33" borderId="43" xfId="63" applyNumberFormat="1" applyFont="1" applyFill="1" applyBorder="1" applyAlignment="1">
      <alignment horizontal="center" vertical="center"/>
    </xf>
    <xf numFmtId="196" fontId="21" fillId="33" borderId="17" xfId="63" applyNumberFormat="1" applyFont="1" applyFill="1" applyBorder="1" applyAlignment="1">
      <alignment horizontal="center" vertical="center"/>
    </xf>
    <xf numFmtId="196" fontId="22" fillId="33" borderId="18" xfId="63" applyNumberFormat="1" applyFont="1" applyFill="1" applyBorder="1" applyAlignment="1">
      <alignment horizontal="center" vertical="center"/>
    </xf>
    <xf numFmtId="196" fontId="22" fillId="33" borderId="13" xfId="0" applyNumberFormat="1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172" fontId="21" fillId="33" borderId="18" xfId="0" applyNumberFormat="1" applyFont="1" applyFill="1" applyBorder="1" applyAlignment="1">
      <alignment horizontal="center" vertical="center"/>
    </xf>
    <xf numFmtId="196" fontId="22" fillId="33" borderId="18" xfId="0" applyNumberFormat="1" applyFont="1" applyFill="1" applyBorder="1" applyAlignment="1">
      <alignment horizontal="center" vertical="center" wrapText="1"/>
    </xf>
    <xf numFmtId="196" fontId="22" fillId="33" borderId="18" xfId="0" applyNumberFormat="1" applyFont="1" applyFill="1" applyBorder="1" applyAlignment="1">
      <alignment horizontal="center" vertical="center"/>
    </xf>
    <xf numFmtId="196" fontId="19" fillId="33" borderId="17" xfId="62" applyNumberFormat="1" applyFont="1" applyFill="1" applyBorder="1" applyAlignment="1">
      <alignment horizontal="center" vertical="center"/>
    </xf>
    <xf numFmtId="196" fontId="19" fillId="33" borderId="18" xfId="63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center" vertical="center" wrapText="1"/>
    </xf>
    <xf numFmtId="1" fontId="21" fillId="4" borderId="13" xfId="0" applyNumberFormat="1" applyFont="1" applyFill="1" applyBorder="1" applyAlignment="1">
      <alignment horizontal="center" vertical="center"/>
    </xf>
    <xf numFmtId="196" fontId="21" fillId="4" borderId="13" xfId="0" applyNumberFormat="1" applyFont="1" applyFill="1" applyBorder="1" applyAlignment="1">
      <alignment horizontal="center" vertical="center"/>
    </xf>
    <xf numFmtId="196" fontId="21" fillId="7" borderId="13" xfId="62" applyNumberFormat="1" applyFont="1" applyFill="1" applyBorder="1" applyAlignment="1">
      <alignment horizontal="center" vertical="center"/>
    </xf>
    <xf numFmtId="196" fontId="21" fillId="7" borderId="34" xfId="62" applyNumberFormat="1" applyFont="1" applyFill="1" applyBorder="1" applyAlignment="1">
      <alignment horizontal="center" vertical="center"/>
    </xf>
    <xf numFmtId="196" fontId="21" fillId="33" borderId="13" xfId="64" applyNumberFormat="1" applyFont="1" applyFill="1" applyBorder="1" applyAlignment="1">
      <alignment horizontal="center" vertical="center"/>
    </xf>
    <xf numFmtId="196" fontId="72" fillId="33" borderId="13" xfId="64" applyNumberFormat="1" applyFont="1" applyFill="1" applyBorder="1" applyAlignment="1">
      <alignment horizontal="center" vertical="center"/>
    </xf>
    <xf numFmtId="196" fontId="21" fillId="33" borderId="13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34" xfId="64" applyNumberFormat="1" applyFont="1" applyFill="1" applyBorder="1" applyAlignment="1">
      <alignment horizontal="center" vertical="center"/>
    </xf>
    <xf numFmtId="196" fontId="72" fillId="33" borderId="34" xfId="64" applyNumberFormat="1" applyFont="1" applyFill="1" applyBorder="1" applyAlignment="1">
      <alignment horizontal="center" vertical="center"/>
    </xf>
    <xf numFmtId="196" fontId="21" fillId="33" borderId="20" xfId="64" applyNumberFormat="1" applyFont="1" applyFill="1" applyBorder="1" applyAlignment="1">
      <alignment horizontal="center" vertical="center"/>
    </xf>
    <xf numFmtId="196" fontId="73" fillId="33" borderId="13" xfId="64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/>
    </xf>
    <xf numFmtId="0" fontId="21" fillId="33" borderId="21" xfId="0" applyFont="1" applyFill="1" applyBorder="1" applyAlignment="1">
      <alignment horizontal="center" vertical="center"/>
    </xf>
    <xf numFmtId="172" fontId="21" fillId="33" borderId="13" xfId="0" applyNumberFormat="1" applyFont="1" applyFill="1" applyBorder="1" applyAlignment="1">
      <alignment horizontal="center" vertical="center"/>
    </xf>
    <xf numFmtId="172" fontId="73" fillId="33" borderId="13" xfId="0" applyNumberFormat="1" applyFont="1" applyFill="1" applyBorder="1" applyAlignment="1">
      <alignment horizontal="center" vertical="center"/>
    </xf>
    <xf numFmtId="196" fontId="19" fillId="33" borderId="13" xfId="63" applyNumberFormat="1" applyFont="1" applyFill="1" applyBorder="1" applyAlignment="1">
      <alignment horizontal="center" vertical="center"/>
    </xf>
    <xf numFmtId="196" fontId="21" fillId="7" borderId="12" xfId="62" applyNumberFormat="1" applyFont="1" applyFill="1" applyBorder="1" applyAlignment="1">
      <alignment horizontal="center" vertical="center"/>
    </xf>
    <xf numFmtId="196" fontId="21" fillId="33" borderId="13" xfId="62" applyNumberFormat="1" applyFont="1" applyFill="1" applyBorder="1" applyAlignment="1">
      <alignment horizontal="center" vertical="center"/>
    </xf>
    <xf numFmtId="196" fontId="21" fillId="33" borderId="34" xfId="62" applyNumberFormat="1" applyFont="1" applyFill="1" applyBorder="1" applyAlignment="1">
      <alignment horizontal="center" vertical="center"/>
    </xf>
    <xf numFmtId="196" fontId="21" fillId="33" borderId="20" xfId="62" applyNumberFormat="1" applyFont="1" applyFill="1" applyBorder="1" applyAlignment="1">
      <alignment horizontal="center" vertical="center"/>
    </xf>
    <xf numFmtId="196" fontId="19" fillId="33" borderId="13" xfId="62" applyNumberFormat="1" applyFont="1" applyFill="1" applyBorder="1" applyAlignment="1">
      <alignment horizontal="center" vertical="center"/>
    </xf>
    <xf numFmtId="172" fontId="21" fillId="33" borderId="13" xfId="0" applyNumberFormat="1" applyFont="1" applyFill="1" applyBorder="1" applyAlignment="1">
      <alignment horizontal="center"/>
    </xf>
    <xf numFmtId="196" fontId="21" fillId="38" borderId="13" xfId="0" applyNumberFormat="1" applyFont="1" applyFill="1" applyBorder="1" applyAlignment="1">
      <alignment horizontal="center" vertical="center"/>
    </xf>
    <xf numFmtId="196" fontId="19" fillId="4" borderId="13" xfId="0" applyNumberFormat="1" applyFont="1" applyFill="1" applyBorder="1" applyAlignment="1">
      <alignment horizontal="center" vertical="center"/>
    </xf>
    <xf numFmtId="196" fontId="74" fillId="7" borderId="57" xfId="62" applyNumberFormat="1" applyFont="1" applyFill="1" applyBorder="1" applyAlignment="1">
      <alignment horizontal="center" vertical="center"/>
    </xf>
    <xf numFmtId="0" fontId="73" fillId="4" borderId="58" xfId="0" applyFont="1" applyFill="1" applyBorder="1" applyAlignment="1">
      <alignment horizontal="center" vertical="center"/>
    </xf>
    <xf numFmtId="0" fontId="73" fillId="4" borderId="59" xfId="0" applyFont="1" applyFill="1" applyBorder="1" applyAlignment="1">
      <alignment horizontal="left" vertical="center"/>
    </xf>
    <xf numFmtId="0" fontId="73" fillId="4" borderId="59" xfId="0" applyFont="1" applyFill="1" applyBorder="1" applyAlignment="1">
      <alignment horizontal="center" vertical="center"/>
    </xf>
    <xf numFmtId="0" fontId="73" fillId="4" borderId="59" xfId="0" applyFont="1" applyFill="1" applyBorder="1" applyAlignment="1">
      <alignment horizontal="center" vertical="center" wrapText="1"/>
    </xf>
    <xf numFmtId="196" fontId="73" fillId="4" borderId="59" xfId="0" applyNumberFormat="1" applyFont="1" applyFill="1" applyBorder="1" applyAlignment="1">
      <alignment horizontal="center" vertical="center" wrapText="1"/>
    </xf>
    <xf numFmtId="172" fontId="73" fillId="4" borderId="59" xfId="0" applyNumberFormat="1" applyFont="1" applyFill="1" applyBorder="1" applyAlignment="1">
      <alignment horizontal="center" vertical="center" wrapText="1"/>
    </xf>
    <xf numFmtId="172" fontId="73" fillId="33" borderId="60" xfId="0" applyNumberFormat="1" applyFont="1" applyFill="1" applyBorder="1" applyAlignment="1">
      <alignment horizontal="center" vertical="center" wrapText="1"/>
    </xf>
    <xf numFmtId="1" fontId="73" fillId="33" borderId="60" xfId="0" applyNumberFormat="1" applyFont="1" applyFill="1" applyBorder="1" applyAlignment="1">
      <alignment horizontal="center" vertical="center" wrapText="1"/>
    </xf>
    <xf numFmtId="196" fontId="73" fillId="35" borderId="13" xfId="0" applyNumberFormat="1" applyFont="1" applyFill="1" applyBorder="1" applyAlignment="1">
      <alignment horizontal="center" vertical="center" wrapText="1"/>
    </xf>
    <xf numFmtId="196" fontId="73" fillId="34" borderId="13" xfId="0" applyNumberFormat="1" applyFont="1" applyFill="1" applyBorder="1" applyAlignment="1">
      <alignment horizontal="center" vertical="center" wrapText="1"/>
    </xf>
    <xf numFmtId="172" fontId="73" fillId="33" borderId="61" xfId="0" applyNumberFormat="1" applyFont="1" applyFill="1" applyBorder="1" applyAlignment="1">
      <alignment horizontal="center" vertical="center" wrapText="1"/>
    </xf>
    <xf numFmtId="196" fontId="73" fillId="35" borderId="18" xfId="0" applyNumberFormat="1" applyFont="1" applyFill="1" applyBorder="1" applyAlignment="1">
      <alignment horizontal="center" vertical="center" wrapText="1"/>
    </xf>
    <xf numFmtId="196" fontId="73" fillId="3" borderId="18" xfId="0" applyNumberFormat="1" applyFont="1" applyFill="1" applyBorder="1" applyAlignment="1">
      <alignment horizontal="center" vertical="center" wrapText="1"/>
    </xf>
    <xf numFmtId="196" fontId="73" fillId="10" borderId="18" xfId="0" applyNumberFormat="1" applyFont="1" applyFill="1" applyBorder="1" applyAlignment="1">
      <alignment horizontal="center" vertical="center" wrapText="1"/>
    </xf>
    <xf numFmtId="196" fontId="73" fillId="34" borderId="18" xfId="0" applyNumberFormat="1" applyFont="1" applyFill="1" applyBorder="1" applyAlignment="1">
      <alignment horizontal="center" vertical="center" wrapText="1"/>
    </xf>
    <xf numFmtId="196" fontId="73" fillId="10" borderId="18" xfId="0" applyNumberFormat="1" applyFont="1" applyFill="1" applyBorder="1" applyAlignment="1">
      <alignment horizontal="center" vertical="center"/>
    </xf>
    <xf numFmtId="196" fontId="73" fillId="34" borderId="18" xfId="0" applyNumberFormat="1" applyFont="1" applyFill="1" applyBorder="1" applyAlignment="1">
      <alignment horizontal="center" vertical="center"/>
    </xf>
    <xf numFmtId="172" fontId="73" fillId="33" borderId="58" xfId="0" applyNumberFormat="1" applyFont="1" applyFill="1" applyBorder="1" applyAlignment="1">
      <alignment horizontal="center" vertical="center" wrapText="1"/>
    </xf>
    <xf numFmtId="172" fontId="73" fillId="33" borderId="59" xfId="0" applyNumberFormat="1" applyFont="1" applyFill="1" applyBorder="1" applyAlignment="1">
      <alignment horizontal="center" vertical="center" wrapText="1"/>
    </xf>
    <xf numFmtId="0" fontId="73" fillId="33" borderId="57" xfId="0" applyFont="1" applyFill="1" applyBorder="1" applyAlignment="1">
      <alignment horizontal="center" vertical="center"/>
    </xf>
    <xf numFmtId="0" fontId="73" fillId="33" borderId="0" xfId="0" applyFont="1" applyFill="1" applyAlignment="1">
      <alignment/>
    </xf>
    <xf numFmtId="0" fontId="72" fillId="4" borderId="58" xfId="0" applyFont="1" applyFill="1" applyBorder="1" applyAlignment="1">
      <alignment horizontal="center" vertical="center"/>
    </xf>
    <xf numFmtId="1" fontId="73" fillId="4" borderId="59" xfId="0" applyNumberFormat="1" applyFont="1" applyFill="1" applyBorder="1" applyAlignment="1">
      <alignment horizontal="center" vertical="center" wrapText="1"/>
    </xf>
    <xf numFmtId="0" fontId="73" fillId="4" borderId="24" xfId="0" applyFont="1" applyFill="1" applyBorder="1" applyAlignment="1">
      <alignment horizontal="center" vertical="center"/>
    </xf>
    <xf numFmtId="0" fontId="73" fillId="4" borderId="24" xfId="0" applyFont="1" applyFill="1" applyBorder="1" applyAlignment="1">
      <alignment horizontal="left" vertical="center"/>
    </xf>
    <xf numFmtId="1" fontId="73" fillId="4" borderId="24" xfId="0" applyNumberFormat="1" applyFont="1" applyFill="1" applyBorder="1" applyAlignment="1">
      <alignment horizontal="center" vertical="center"/>
    </xf>
    <xf numFmtId="172" fontId="73" fillId="4" borderId="24" xfId="0" applyNumberFormat="1" applyFont="1" applyFill="1" applyBorder="1" applyAlignment="1">
      <alignment horizontal="center" vertical="center"/>
    </xf>
    <xf numFmtId="172" fontId="73" fillId="7" borderId="30" xfId="0" applyNumberFormat="1" applyFont="1" applyFill="1" applyBorder="1" applyAlignment="1">
      <alignment horizontal="center" vertical="center"/>
    </xf>
    <xf numFmtId="172" fontId="73" fillId="7" borderId="26" xfId="0" applyNumberFormat="1" applyFont="1" applyFill="1" applyBorder="1" applyAlignment="1">
      <alignment horizontal="center" vertical="center"/>
    </xf>
    <xf numFmtId="196" fontId="73" fillId="7" borderId="26" xfId="62" applyNumberFormat="1" applyFont="1" applyFill="1" applyBorder="1" applyAlignment="1">
      <alignment horizontal="center" vertical="center"/>
    </xf>
    <xf numFmtId="196" fontId="73" fillId="7" borderId="39" xfId="62" applyNumberFormat="1" applyFont="1" applyFill="1" applyBorder="1" applyAlignment="1">
      <alignment horizontal="center" vertical="center"/>
    </xf>
    <xf numFmtId="196" fontId="73" fillId="7" borderId="24" xfId="62" applyNumberFormat="1" applyFont="1" applyFill="1" applyBorder="1" applyAlignment="1">
      <alignment horizontal="center" vertical="center"/>
    </xf>
    <xf numFmtId="172" fontId="73" fillId="33" borderId="26" xfId="0" applyNumberFormat="1" applyFont="1" applyFill="1" applyBorder="1" applyAlignment="1">
      <alignment horizontal="center" vertical="center"/>
    </xf>
    <xf numFmtId="0" fontId="75" fillId="4" borderId="56" xfId="0" applyFont="1" applyFill="1" applyBorder="1" applyAlignment="1">
      <alignment horizontal="center" vertical="center"/>
    </xf>
    <xf numFmtId="0" fontId="75" fillId="4" borderId="62" xfId="0" applyFont="1" applyFill="1" applyBorder="1" applyAlignment="1">
      <alignment horizontal="left" vertical="center"/>
    </xf>
    <xf numFmtId="0" fontId="75" fillId="4" borderId="62" xfId="0" applyFont="1" applyFill="1" applyBorder="1" applyAlignment="1">
      <alignment horizontal="center" vertical="center"/>
    </xf>
    <xf numFmtId="1" fontId="75" fillId="4" borderId="59" xfId="0" applyNumberFormat="1" applyFont="1" applyFill="1" applyBorder="1" applyAlignment="1">
      <alignment horizontal="center" vertical="center" wrapText="1"/>
    </xf>
    <xf numFmtId="172" fontId="75" fillId="4" borderId="59" xfId="0" applyNumberFormat="1" applyFont="1" applyFill="1" applyBorder="1" applyAlignment="1">
      <alignment horizontal="center" vertical="center" wrapText="1"/>
    </xf>
    <xf numFmtId="172" fontId="75" fillId="7" borderId="60" xfId="0" applyNumberFormat="1" applyFont="1" applyFill="1" applyBorder="1" applyAlignment="1">
      <alignment horizontal="center" vertical="center" wrapText="1"/>
    </xf>
    <xf numFmtId="172" fontId="75" fillId="7" borderId="59" xfId="0" applyNumberFormat="1" applyFont="1" applyFill="1" applyBorder="1" applyAlignment="1">
      <alignment horizontal="center" vertical="center" wrapText="1"/>
    </xf>
    <xf numFmtId="196" fontId="75" fillId="7" borderId="59" xfId="62" applyNumberFormat="1" applyFont="1" applyFill="1" applyBorder="1" applyAlignment="1">
      <alignment horizontal="center" vertical="center"/>
    </xf>
    <xf numFmtId="196" fontId="75" fillId="7" borderId="63" xfId="62" applyNumberFormat="1" applyFont="1" applyFill="1" applyBorder="1" applyAlignment="1">
      <alignment horizontal="center" vertical="center"/>
    </xf>
    <xf numFmtId="172" fontId="74" fillId="7" borderId="58" xfId="0" applyNumberFormat="1" applyFont="1" applyFill="1" applyBorder="1" applyAlignment="1">
      <alignment horizontal="center" vertical="center" wrapText="1"/>
    </xf>
    <xf numFmtId="1" fontId="75" fillId="33" borderId="60" xfId="0" applyNumberFormat="1" applyFont="1" applyFill="1" applyBorder="1" applyAlignment="1">
      <alignment horizontal="center" vertical="center" wrapText="1"/>
    </xf>
    <xf numFmtId="0" fontId="75" fillId="33" borderId="0" xfId="0" applyFont="1" applyFill="1" applyAlignment="1">
      <alignment/>
    </xf>
    <xf numFmtId="196" fontId="4" fillId="33" borderId="13" xfId="0" applyNumberFormat="1" applyFont="1" applyFill="1" applyBorder="1" applyAlignment="1">
      <alignment horizontal="center" vertical="center"/>
    </xf>
    <xf numFmtId="196" fontId="4" fillId="4" borderId="13" xfId="0" applyNumberFormat="1" applyFont="1" applyFill="1" applyBorder="1" applyAlignment="1">
      <alignment horizontal="center" vertical="center" wrapText="1"/>
    </xf>
    <xf numFmtId="196" fontId="4" fillId="33" borderId="20" xfId="0" applyNumberFormat="1" applyFont="1" applyFill="1" applyBorder="1" applyAlignment="1">
      <alignment horizontal="center" vertical="center"/>
    </xf>
    <xf numFmtId="196" fontId="4" fillId="4" borderId="14" xfId="0" applyNumberFormat="1" applyFont="1" applyFill="1" applyBorder="1" applyAlignment="1">
      <alignment horizontal="center" vertical="center"/>
    </xf>
    <xf numFmtId="196" fontId="4" fillId="33" borderId="14" xfId="0" applyNumberFormat="1" applyFont="1" applyFill="1" applyBorder="1" applyAlignment="1">
      <alignment horizontal="center" vertical="center"/>
    </xf>
    <xf numFmtId="196" fontId="7" fillId="33" borderId="21" xfId="0" applyNumberFormat="1" applyFont="1" applyFill="1" applyBorder="1" applyAlignment="1">
      <alignment horizontal="center" vertical="center" wrapText="1"/>
    </xf>
    <xf numFmtId="196" fontId="4" fillId="33" borderId="14" xfId="0" applyNumberFormat="1" applyFont="1" applyFill="1" applyBorder="1" applyAlignment="1">
      <alignment horizontal="center" vertical="center" wrapText="1"/>
    </xf>
    <xf numFmtId="172" fontId="22" fillId="33" borderId="26" xfId="0" applyNumberFormat="1" applyFont="1" applyFill="1" applyBorder="1" applyAlignment="1">
      <alignment horizontal="center" vertical="center"/>
    </xf>
    <xf numFmtId="1" fontId="23" fillId="33" borderId="60" xfId="0" applyNumberFormat="1" applyFont="1" applyFill="1" applyBorder="1" applyAlignment="1">
      <alignment horizontal="center" vertical="center" wrapText="1"/>
    </xf>
    <xf numFmtId="0" fontId="76" fillId="12" borderId="32" xfId="0" applyFont="1" applyFill="1" applyBorder="1" applyAlignment="1">
      <alignment horizontal="center" vertical="center" wrapText="1"/>
    </xf>
    <xf numFmtId="196" fontId="10" fillId="12" borderId="13" xfId="0" applyNumberFormat="1" applyFont="1" applyFill="1" applyBorder="1" applyAlignment="1">
      <alignment horizontal="center" vertical="center"/>
    </xf>
    <xf numFmtId="196" fontId="10" fillId="12" borderId="14" xfId="0" applyNumberFormat="1" applyFont="1" applyFill="1" applyBorder="1" applyAlignment="1">
      <alignment horizontal="center" vertical="center" wrapText="1"/>
    </xf>
    <xf numFmtId="196" fontId="19" fillId="12" borderId="30" xfId="0" applyNumberFormat="1" applyFont="1" applyFill="1" applyBorder="1" applyAlignment="1">
      <alignment horizontal="center" vertical="center" wrapText="1"/>
    </xf>
    <xf numFmtId="196" fontId="11" fillId="12" borderId="26" xfId="0" applyNumberFormat="1" applyFont="1" applyFill="1" applyBorder="1" applyAlignment="1">
      <alignment horizontal="center" vertical="center" wrapText="1"/>
    </xf>
    <xf numFmtId="172" fontId="12" fillId="12" borderId="26" xfId="0" applyNumberFormat="1" applyFont="1" applyFill="1" applyBorder="1" applyAlignment="1">
      <alignment horizontal="center" vertical="center" wrapText="1"/>
    </xf>
    <xf numFmtId="172" fontId="12" fillId="12" borderId="39" xfId="0" applyNumberFormat="1" applyFont="1" applyFill="1" applyBorder="1" applyAlignment="1">
      <alignment horizontal="center" vertical="center" wrapText="1"/>
    </xf>
    <xf numFmtId="196" fontId="12" fillId="12" borderId="12" xfId="62" applyNumberFormat="1" applyFont="1" applyFill="1" applyBorder="1" applyAlignment="1">
      <alignment horizontal="center" vertical="center"/>
    </xf>
    <xf numFmtId="196" fontId="12" fillId="12" borderId="13" xfId="62" applyNumberFormat="1" applyFont="1" applyFill="1" applyBorder="1" applyAlignment="1">
      <alignment horizontal="center" vertical="center"/>
    </xf>
    <xf numFmtId="196" fontId="12" fillId="12" borderId="34" xfId="62" applyNumberFormat="1" applyFont="1" applyFill="1" applyBorder="1" applyAlignment="1">
      <alignment horizontal="center" vertical="center"/>
    </xf>
    <xf numFmtId="196" fontId="11" fillId="12" borderId="12" xfId="63" applyNumberFormat="1" applyFont="1" applyFill="1" applyBorder="1" applyAlignment="1">
      <alignment horizontal="center" vertical="center"/>
    </xf>
    <xf numFmtId="196" fontId="11" fillId="12" borderId="13" xfId="63" applyNumberFormat="1" applyFont="1" applyFill="1" applyBorder="1" applyAlignment="1">
      <alignment horizontal="center" vertical="center"/>
    </xf>
    <xf numFmtId="3" fontId="11" fillId="12" borderId="13" xfId="62" applyNumberFormat="1" applyFont="1" applyFill="1" applyBorder="1" applyAlignment="1">
      <alignment horizontal="center" vertical="center"/>
    </xf>
    <xf numFmtId="196" fontId="11" fillId="12" borderId="13" xfId="62" applyNumberFormat="1" applyFont="1" applyFill="1" applyBorder="1" applyAlignment="1">
      <alignment horizontal="center" vertical="center"/>
    </xf>
    <xf numFmtId="196" fontId="11" fillId="12" borderId="34" xfId="62" applyNumberFormat="1" applyFont="1" applyFill="1" applyBorder="1" applyAlignment="1">
      <alignment horizontal="center" vertical="center"/>
    </xf>
    <xf numFmtId="196" fontId="11" fillId="12" borderId="12" xfId="62" applyNumberFormat="1" applyFont="1" applyFill="1" applyBorder="1" applyAlignment="1">
      <alignment horizontal="center" vertical="center"/>
    </xf>
    <xf numFmtId="172" fontId="11" fillId="12" borderId="13" xfId="61" applyNumberFormat="1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/>
    </xf>
    <xf numFmtId="0" fontId="8" fillId="12" borderId="13" xfId="0" applyFont="1" applyFill="1" applyBorder="1" applyAlignment="1">
      <alignment/>
    </xf>
    <xf numFmtId="0" fontId="4" fillId="12" borderId="0" xfId="0" applyFont="1" applyFill="1" applyAlignment="1">
      <alignment/>
    </xf>
    <xf numFmtId="0" fontId="4" fillId="12" borderId="13" xfId="0" applyFont="1" applyFill="1" applyBorder="1" applyAlignment="1">
      <alignment/>
    </xf>
    <xf numFmtId="196" fontId="12" fillId="12" borderId="12" xfId="63" applyNumberFormat="1" applyFont="1" applyFill="1" applyBorder="1" applyAlignment="1">
      <alignment horizontal="center" vertical="center"/>
    </xf>
    <xf numFmtId="196" fontId="12" fillId="12" borderId="13" xfId="63" applyNumberFormat="1" applyFont="1" applyFill="1" applyBorder="1" applyAlignment="1">
      <alignment horizontal="center" vertical="center"/>
    </xf>
    <xf numFmtId="196" fontId="12" fillId="12" borderId="23" xfId="62" applyNumberFormat="1" applyFont="1" applyFill="1" applyBorder="1" applyAlignment="1">
      <alignment horizontal="center" vertical="center"/>
    </xf>
    <xf numFmtId="196" fontId="12" fillId="12" borderId="24" xfId="62" applyNumberFormat="1" applyFont="1" applyFill="1" applyBorder="1" applyAlignment="1">
      <alignment horizontal="center" vertical="center"/>
    </xf>
    <xf numFmtId="196" fontId="12" fillId="12" borderId="36" xfId="62" applyNumberFormat="1" applyFont="1" applyFill="1" applyBorder="1" applyAlignment="1">
      <alignment horizontal="center" vertical="center"/>
    </xf>
    <xf numFmtId="196" fontId="11" fillId="12" borderId="24" xfId="62" applyNumberFormat="1" applyFont="1" applyFill="1" applyBorder="1" applyAlignment="1">
      <alignment horizontal="center" vertical="center"/>
    </xf>
    <xf numFmtId="172" fontId="73" fillId="12" borderId="64" xfId="0" applyNumberFormat="1" applyFont="1" applyFill="1" applyBorder="1" applyAlignment="1">
      <alignment horizontal="center" vertical="center" wrapText="1"/>
    </xf>
    <xf numFmtId="172" fontId="73" fillId="12" borderId="65" xfId="0" applyNumberFormat="1" applyFont="1" applyFill="1" applyBorder="1" applyAlignment="1">
      <alignment horizontal="center" vertical="center" wrapText="1"/>
    </xf>
    <xf numFmtId="172" fontId="73" fillId="12" borderId="60" xfId="0" applyNumberFormat="1" applyFont="1" applyFill="1" applyBorder="1" applyAlignment="1">
      <alignment horizontal="center" vertical="center" wrapText="1"/>
    </xf>
    <xf numFmtId="172" fontId="73" fillId="12" borderId="59" xfId="0" applyNumberFormat="1" applyFont="1" applyFill="1" applyBorder="1" applyAlignment="1">
      <alignment horizontal="center" vertical="center" wrapText="1"/>
    </xf>
    <xf numFmtId="172" fontId="73" fillId="12" borderId="63" xfId="0" applyNumberFormat="1" applyFont="1" applyFill="1" applyBorder="1" applyAlignment="1">
      <alignment horizontal="center" vertical="center" wrapText="1"/>
    </xf>
    <xf numFmtId="172" fontId="73" fillId="12" borderId="66" xfId="0" applyNumberFormat="1" applyFont="1" applyFill="1" applyBorder="1" applyAlignment="1">
      <alignment horizontal="center" vertical="center" wrapText="1"/>
    </xf>
    <xf numFmtId="196" fontId="73" fillId="12" borderId="40" xfId="62" applyNumberFormat="1" applyFont="1" applyFill="1" applyBorder="1" applyAlignment="1">
      <alignment horizontal="center" vertical="center"/>
    </xf>
    <xf numFmtId="196" fontId="73" fillId="12" borderId="64" xfId="62" applyNumberFormat="1" applyFont="1" applyFill="1" applyBorder="1" applyAlignment="1">
      <alignment horizontal="center" vertical="center"/>
    </xf>
    <xf numFmtId="196" fontId="12" fillId="12" borderId="15" xfId="62" applyNumberFormat="1" applyFont="1" applyFill="1" applyBorder="1" applyAlignment="1">
      <alignment horizontal="center" vertical="center"/>
    </xf>
    <xf numFmtId="196" fontId="12" fillId="12" borderId="18" xfId="62" applyNumberFormat="1" applyFont="1" applyFill="1" applyBorder="1" applyAlignment="1">
      <alignment horizontal="center" vertical="center"/>
    </xf>
    <xf numFmtId="196" fontId="11" fillId="12" borderId="18" xfId="62" applyNumberFormat="1" applyFont="1" applyFill="1" applyBorder="1" applyAlignment="1">
      <alignment horizontal="center" vertical="center"/>
    </xf>
    <xf numFmtId="196" fontId="12" fillId="12" borderId="13" xfId="0" applyNumberFormat="1" applyFont="1" applyFill="1" applyBorder="1" applyAlignment="1">
      <alignment horizontal="center"/>
    </xf>
    <xf numFmtId="196" fontId="71" fillId="12" borderId="13" xfId="62" applyNumberFormat="1" applyFont="1" applyFill="1" applyBorder="1" applyAlignment="1">
      <alignment horizontal="center" vertical="center"/>
    </xf>
    <xf numFmtId="196" fontId="73" fillId="12" borderId="66" xfId="62" applyNumberFormat="1" applyFont="1" applyFill="1" applyBorder="1" applyAlignment="1">
      <alignment horizontal="center" vertical="center"/>
    </xf>
    <xf numFmtId="196" fontId="73" fillId="12" borderId="58" xfId="62" applyNumberFormat="1" applyFont="1" applyFill="1" applyBorder="1" applyAlignment="1">
      <alignment horizontal="center" vertical="center"/>
    </xf>
    <xf numFmtId="196" fontId="73" fillId="12" borderId="57" xfId="62" applyNumberFormat="1" applyFont="1" applyFill="1" applyBorder="1" applyAlignment="1">
      <alignment horizontal="center" vertical="center"/>
    </xf>
    <xf numFmtId="196" fontId="21" fillId="12" borderId="15" xfId="63" applyNumberFormat="1" applyFont="1" applyFill="1" applyBorder="1" applyAlignment="1">
      <alignment horizontal="center" vertical="center"/>
    </xf>
    <xf numFmtId="196" fontId="21" fillId="12" borderId="18" xfId="63" applyNumberFormat="1" applyFont="1" applyFill="1" applyBorder="1" applyAlignment="1">
      <alignment horizontal="center" vertical="center"/>
    </xf>
    <xf numFmtId="196" fontId="22" fillId="12" borderId="18" xfId="62" applyNumberFormat="1" applyFont="1" applyFill="1" applyBorder="1" applyAlignment="1">
      <alignment horizontal="center" vertical="center"/>
    </xf>
    <xf numFmtId="196" fontId="22" fillId="12" borderId="43" xfId="62" applyNumberFormat="1" applyFont="1" applyFill="1" applyBorder="1" applyAlignment="1">
      <alignment horizontal="center" vertical="center"/>
    </xf>
    <xf numFmtId="196" fontId="19" fillId="12" borderId="18" xfId="62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76" fillId="12" borderId="24" xfId="0" applyFont="1" applyFill="1" applyBorder="1" applyAlignment="1">
      <alignment horizontal="center" vertical="center" wrapText="1"/>
    </xf>
    <xf numFmtId="196" fontId="4" fillId="33" borderId="24" xfId="0" applyNumberFormat="1" applyFont="1" applyFill="1" applyBorder="1" applyAlignment="1">
      <alignment horizontal="center"/>
    </xf>
    <xf numFmtId="196" fontId="4" fillId="33" borderId="24" xfId="0" applyNumberFormat="1" applyFont="1" applyFill="1" applyBorder="1" applyAlignment="1">
      <alignment/>
    </xf>
    <xf numFmtId="196" fontId="8" fillId="33" borderId="24" xfId="0" applyNumberFormat="1" applyFont="1" applyFill="1" applyBorder="1" applyAlignment="1">
      <alignment horizontal="center"/>
    </xf>
    <xf numFmtId="196" fontId="9" fillId="33" borderId="24" xfId="0" applyNumberFormat="1" applyFont="1" applyFill="1" applyBorder="1" applyAlignment="1">
      <alignment horizontal="center"/>
    </xf>
    <xf numFmtId="196" fontId="9" fillId="33" borderId="36" xfId="0" applyNumberFormat="1" applyFont="1" applyFill="1" applyBorder="1" applyAlignment="1">
      <alignment horizontal="center"/>
    </xf>
    <xf numFmtId="196" fontId="9" fillId="33" borderId="67" xfId="0" applyNumberFormat="1" applyFont="1" applyFill="1" applyBorder="1" applyAlignment="1">
      <alignment horizontal="center"/>
    </xf>
    <xf numFmtId="196" fontId="15" fillId="33" borderId="23" xfId="0" applyNumberFormat="1" applyFont="1" applyFill="1" applyBorder="1" applyAlignment="1">
      <alignment horizontal="center"/>
    </xf>
    <xf numFmtId="196" fontId="15" fillId="33" borderId="24" xfId="0" applyNumberFormat="1" applyFont="1" applyFill="1" applyBorder="1" applyAlignment="1">
      <alignment horizontal="center"/>
    </xf>
    <xf numFmtId="196" fontId="11" fillId="33" borderId="24" xfId="0" applyNumberFormat="1" applyFont="1" applyFill="1" applyBorder="1" applyAlignment="1">
      <alignment horizontal="center"/>
    </xf>
    <xf numFmtId="196" fontId="9" fillId="33" borderId="25" xfId="0" applyNumberFormat="1" applyFont="1" applyFill="1" applyBorder="1" applyAlignment="1">
      <alignment horizontal="center"/>
    </xf>
    <xf numFmtId="172" fontId="12" fillId="12" borderId="18" xfId="0" applyNumberFormat="1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/>
    </xf>
    <xf numFmtId="196" fontId="10" fillId="4" borderId="46" xfId="0" applyNumberFormat="1" applyFont="1" applyFill="1" applyBorder="1" applyAlignment="1">
      <alignment horizontal="center" vertical="center"/>
    </xf>
    <xf numFmtId="196" fontId="10" fillId="4" borderId="32" xfId="0" applyNumberFormat="1" applyFont="1" applyFill="1" applyBorder="1" applyAlignment="1">
      <alignment horizontal="center" vertical="center"/>
    </xf>
    <xf numFmtId="196" fontId="14" fillId="12" borderId="32" xfId="0" applyNumberFormat="1" applyFont="1" applyFill="1" applyBorder="1" applyAlignment="1">
      <alignment horizontal="center" vertical="center"/>
    </xf>
    <xf numFmtId="3" fontId="7" fillId="33" borderId="70" xfId="62" applyNumberFormat="1" applyFont="1" applyFill="1" applyBorder="1" applyAlignment="1">
      <alignment horizontal="center"/>
    </xf>
    <xf numFmtId="196" fontId="7" fillId="33" borderId="14" xfId="0" applyNumberFormat="1" applyFont="1" applyFill="1" applyBorder="1" applyAlignment="1">
      <alignment horizontal="center" vertical="center" wrapText="1"/>
    </xf>
    <xf numFmtId="196" fontId="7" fillId="33" borderId="5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center" vertical="center" wrapText="1"/>
    </xf>
    <xf numFmtId="196" fontId="21" fillId="33" borderId="13" xfId="0" applyNumberFormat="1" applyFont="1" applyFill="1" applyBorder="1" applyAlignment="1">
      <alignment horizontal="center" vertical="center"/>
    </xf>
    <xf numFmtId="196" fontId="21" fillId="33" borderId="12" xfId="62" applyNumberFormat="1" applyFont="1" applyFill="1" applyBorder="1" applyAlignment="1">
      <alignment horizontal="center" vertical="center"/>
    </xf>
    <xf numFmtId="1" fontId="21" fillId="33" borderId="13" xfId="0" applyNumberFormat="1" applyFont="1" applyFill="1" applyBorder="1" applyAlignment="1">
      <alignment horizontal="center" vertical="center"/>
    </xf>
    <xf numFmtId="196" fontId="12" fillId="33" borderId="24" xfId="0" applyNumberFormat="1" applyFont="1" applyFill="1" applyBorder="1" applyAlignment="1">
      <alignment horizontal="center" vertical="center"/>
    </xf>
    <xf numFmtId="196" fontId="21" fillId="33" borderId="12" xfId="0" applyNumberFormat="1" applyFont="1" applyFill="1" applyBorder="1" applyAlignment="1">
      <alignment horizontal="center" vertical="center"/>
    </xf>
    <xf numFmtId="196" fontId="22" fillId="33" borderId="13" xfId="64" applyNumberFormat="1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71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1" fillId="38" borderId="56" xfId="0" applyFont="1" applyFill="1" applyBorder="1" applyAlignment="1">
      <alignment horizontal="center" vertical="center" wrapText="1"/>
    </xf>
    <xf numFmtId="0" fontId="11" fillId="38" borderId="29" xfId="0" applyFont="1" applyFill="1" applyBorder="1" applyAlignment="1">
      <alignment horizontal="center" vertical="center" wrapText="1"/>
    </xf>
    <xf numFmtId="0" fontId="11" fillId="38" borderId="72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1" fillId="38" borderId="69" xfId="0" applyFont="1" applyFill="1" applyBorder="1" applyAlignment="1">
      <alignment horizontal="center" vertical="center" wrapText="1"/>
    </xf>
    <xf numFmtId="0" fontId="11" fillId="38" borderId="39" xfId="0" applyFont="1" applyFill="1" applyBorder="1" applyAlignment="1">
      <alignment horizontal="center" vertical="center" wrapText="1"/>
    </xf>
    <xf numFmtId="0" fontId="11" fillId="38" borderId="73" xfId="0" applyFont="1" applyFill="1" applyBorder="1" applyAlignment="1">
      <alignment horizontal="center" vertical="center" wrapText="1"/>
    </xf>
    <xf numFmtId="196" fontId="11" fillId="12" borderId="24" xfId="0" applyNumberFormat="1" applyFont="1" applyFill="1" applyBorder="1" applyAlignment="1">
      <alignment horizontal="center" vertical="center" wrapText="1"/>
    </xf>
    <xf numFmtId="196" fontId="11" fillId="12" borderId="26" xfId="0" applyNumberFormat="1" applyFont="1" applyFill="1" applyBorder="1" applyAlignment="1">
      <alignment horizontal="center" vertical="center" wrapText="1"/>
    </xf>
    <xf numFmtId="196" fontId="11" fillId="12" borderId="71" xfId="0" applyNumberFormat="1" applyFont="1" applyFill="1" applyBorder="1" applyAlignment="1">
      <alignment horizontal="center" vertical="center" wrapText="1"/>
    </xf>
    <xf numFmtId="196" fontId="10" fillId="12" borderId="13" xfId="0" applyNumberFormat="1" applyFont="1" applyFill="1" applyBorder="1" applyAlignment="1">
      <alignment horizontal="center" vertical="center"/>
    </xf>
    <xf numFmtId="196" fontId="10" fillId="12" borderId="14" xfId="0" applyNumberFormat="1" applyFont="1" applyFill="1" applyBorder="1" applyAlignment="1">
      <alignment horizontal="center" vertical="center"/>
    </xf>
    <xf numFmtId="196" fontId="8" fillId="33" borderId="13" xfId="0" applyNumberFormat="1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96" fontId="14" fillId="12" borderId="46" xfId="0" applyNumberFormat="1" applyFont="1" applyFill="1" applyBorder="1" applyAlignment="1">
      <alignment horizontal="center" vertical="center"/>
    </xf>
    <xf numFmtId="196" fontId="14" fillId="12" borderId="32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left"/>
    </xf>
    <xf numFmtId="0" fontId="5" fillId="4" borderId="70" xfId="0" applyFont="1" applyFill="1" applyBorder="1" applyAlignment="1">
      <alignment horizontal="left"/>
    </xf>
    <xf numFmtId="0" fontId="5" fillId="4" borderId="46" xfId="0" applyFont="1" applyFill="1" applyBorder="1" applyAlignment="1">
      <alignment horizontal="left"/>
    </xf>
    <xf numFmtId="196" fontId="10" fillId="12" borderId="62" xfId="0" applyNumberFormat="1" applyFont="1" applyFill="1" applyBorder="1" applyAlignment="1">
      <alignment horizontal="center" vertical="center" wrapText="1"/>
    </xf>
    <xf numFmtId="196" fontId="10" fillId="12" borderId="26" xfId="0" applyNumberFormat="1" applyFont="1" applyFill="1" applyBorder="1" applyAlignment="1">
      <alignment horizontal="center" vertical="center" wrapText="1"/>
    </xf>
    <xf numFmtId="196" fontId="10" fillId="12" borderId="71" xfId="0" applyNumberFormat="1" applyFont="1" applyFill="1" applyBorder="1" applyAlignment="1">
      <alignment horizontal="center" vertical="center" wrapText="1"/>
    </xf>
    <xf numFmtId="196" fontId="11" fillId="12" borderId="13" xfId="0" applyNumberFormat="1" applyFont="1" applyFill="1" applyBorder="1" applyAlignment="1">
      <alignment horizontal="center" vertical="center" wrapText="1"/>
    </xf>
    <xf numFmtId="196" fontId="11" fillId="12" borderId="14" xfId="0" applyNumberFormat="1" applyFont="1" applyFill="1" applyBorder="1" applyAlignment="1">
      <alignment horizontal="center" vertical="center" wrapText="1"/>
    </xf>
    <xf numFmtId="196" fontId="19" fillId="12" borderId="24" xfId="0" applyNumberFormat="1" applyFont="1" applyFill="1" applyBorder="1" applyAlignment="1">
      <alignment horizontal="center" vertical="center" wrapText="1"/>
    </xf>
    <xf numFmtId="196" fontId="19" fillId="12" borderId="26" xfId="0" applyNumberFormat="1" applyFont="1" applyFill="1" applyBorder="1" applyAlignment="1">
      <alignment horizontal="center" vertical="center" wrapText="1"/>
    </xf>
    <xf numFmtId="196" fontId="19" fillId="12" borderId="71" xfId="0" applyNumberFormat="1" applyFont="1" applyFill="1" applyBorder="1" applyAlignment="1">
      <alignment horizontal="center" vertical="center" wrapText="1"/>
    </xf>
    <xf numFmtId="0" fontId="76" fillId="12" borderId="46" xfId="0" applyFont="1" applyFill="1" applyBorder="1" applyAlignment="1">
      <alignment horizontal="center" vertical="center" wrapText="1"/>
    </xf>
    <xf numFmtId="0" fontId="76" fillId="12" borderId="32" xfId="0" applyFont="1" applyFill="1" applyBorder="1" applyAlignment="1">
      <alignment horizontal="center" vertical="center" wrapText="1"/>
    </xf>
    <xf numFmtId="0" fontId="76" fillId="12" borderId="23" xfId="0" applyFont="1" applyFill="1" applyBorder="1" applyAlignment="1">
      <alignment horizontal="center" vertical="center" wrapText="1"/>
    </xf>
    <xf numFmtId="0" fontId="76" fillId="12" borderId="24" xfId="0" applyFont="1" applyFill="1" applyBorder="1" applyAlignment="1">
      <alignment horizontal="center" vertical="center" wrapText="1"/>
    </xf>
    <xf numFmtId="3" fontId="7" fillId="33" borderId="32" xfId="62" applyNumberFormat="1" applyFont="1" applyFill="1" applyBorder="1" applyAlignment="1">
      <alignment horizontal="center" vertical="center"/>
    </xf>
    <xf numFmtId="196" fontId="8" fillId="33" borderId="36" xfId="0" applyNumberFormat="1" applyFont="1" applyFill="1" applyBorder="1" applyAlignment="1">
      <alignment horizontal="center" vertical="center" wrapText="1"/>
    </xf>
    <xf numFmtId="196" fontId="8" fillId="33" borderId="23" xfId="0" applyNumberFormat="1" applyFont="1" applyFill="1" applyBorder="1" applyAlignment="1">
      <alignment horizontal="center" vertical="center" wrapText="1"/>
    </xf>
    <xf numFmtId="196" fontId="8" fillId="33" borderId="43" xfId="0" applyNumberFormat="1" applyFont="1" applyFill="1" applyBorder="1" applyAlignment="1">
      <alignment horizontal="center" vertical="center" wrapText="1"/>
    </xf>
    <xf numFmtId="196" fontId="8" fillId="33" borderId="15" xfId="0" applyNumberFormat="1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/>
    </xf>
    <xf numFmtId="3" fontId="7" fillId="33" borderId="45" xfId="0" applyNumberFormat="1" applyFont="1" applyFill="1" applyBorder="1" applyAlignment="1">
      <alignment horizontal="center" vertical="center"/>
    </xf>
    <xf numFmtId="196" fontId="4" fillId="33" borderId="14" xfId="0" applyNumberFormat="1" applyFont="1" applyFill="1" applyBorder="1" applyAlignment="1">
      <alignment horizontal="center" vertical="center"/>
    </xf>
    <xf numFmtId="196" fontId="4" fillId="33" borderId="32" xfId="0" applyNumberFormat="1" applyFont="1" applyFill="1" applyBorder="1" applyAlignment="1">
      <alignment horizontal="center" vertical="center"/>
    </xf>
    <xf numFmtId="196" fontId="4" fillId="33" borderId="13" xfId="0" applyNumberFormat="1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196" fontId="11" fillId="4" borderId="23" xfId="0" applyNumberFormat="1" applyFont="1" applyFill="1" applyBorder="1" applyAlignment="1">
      <alignment horizontal="center" vertical="center" wrapText="1"/>
    </xf>
    <xf numFmtId="196" fontId="11" fillId="4" borderId="30" xfId="0" applyNumberFormat="1" applyFont="1" applyFill="1" applyBorder="1" applyAlignment="1">
      <alignment horizontal="center" vertical="center" wrapText="1"/>
    </xf>
    <xf numFmtId="196" fontId="11" fillId="4" borderId="61" xfId="0" applyNumberFormat="1" applyFont="1" applyFill="1" applyBorder="1" applyAlignment="1">
      <alignment horizontal="center" vertical="center" wrapText="1"/>
    </xf>
    <xf numFmtId="196" fontId="11" fillId="4" borderId="13" xfId="0" applyNumberFormat="1" applyFont="1" applyFill="1" applyBorder="1" applyAlignment="1">
      <alignment horizontal="center" vertical="center" wrapText="1"/>
    </xf>
    <xf numFmtId="196" fontId="11" fillId="4" borderId="14" xfId="0" applyNumberFormat="1" applyFont="1" applyFill="1" applyBorder="1" applyAlignment="1">
      <alignment horizontal="center" vertical="center" wrapText="1"/>
    </xf>
    <xf numFmtId="3" fontId="7" fillId="33" borderId="47" xfId="0" applyNumberFormat="1" applyFont="1" applyFill="1" applyBorder="1" applyAlignment="1">
      <alignment horizontal="center" vertical="center"/>
    </xf>
    <xf numFmtId="3" fontId="7" fillId="33" borderId="41" xfId="0" applyNumberFormat="1" applyFont="1" applyFill="1" applyBorder="1" applyAlignment="1">
      <alignment horizontal="center" vertical="center"/>
    </xf>
    <xf numFmtId="196" fontId="8" fillId="33" borderId="13" xfId="0" applyNumberFormat="1" applyFont="1" applyFill="1" applyBorder="1" applyAlignment="1">
      <alignment horizontal="center" vertical="center" wrapText="1"/>
    </xf>
    <xf numFmtId="196" fontId="7" fillId="33" borderId="20" xfId="0" applyNumberFormat="1" applyFont="1" applyFill="1" applyBorder="1" applyAlignment="1">
      <alignment horizontal="center" vertical="center" wrapText="1"/>
    </xf>
    <xf numFmtId="196" fontId="7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96" fontId="9" fillId="33" borderId="20" xfId="0" applyNumberFormat="1" applyFont="1" applyFill="1" applyBorder="1" applyAlignment="1">
      <alignment horizontal="center" vertical="center" wrapText="1"/>
    </xf>
    <xf numFmtId="196" fontId="9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3" fontId="7" fillId="33" borderId="68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96" fontId="8" fillId="33" borderId="2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96" fontId="7" fillId="33" borderId="12" xfId="0" applyNumberFormat="1" applyFont="1" applyFill="1" applyBorder="1" applyAlignment="1">
      <alignment horizontal="center" vertical="center" wrapText="1"/>
    </xf>
    <xf numFmtId="196" fontId="7" fillId="33" borderId="11" xfId="0" applyNumberFormat="1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7" fillId="33" borderId="46" xfId="62" applyNumberFormat="1" applyFont="1" applyFill="1" applyBorder="1" applyAlignment="1">
      <alignment horizontal="center"/>
    </xf>
    <xf numFmtId="3" fontId="7" fillId="33" borderId="32" xfId="62" applyNumberFormat="1" applyFont="1" applyFill="1" applyBorder="1" applyAlignment="1">
      <alignment horizontal="center"/>
    </xf>
    <xf numFmtId="3" fontId="7" fillId="33" borderId="10" xfId="62" applyNumberFormat="1" applyFont="1" applyFill="1" applyBorder="1" applyAlignment="1">
      <alignment horizontal="center"/>
    </xf>
    <xf numFmtId="196" fontId="4" fillId="4" borderId="13" xfId="0" applyNumberFormat="1" applyFont="1" applyFill="1" applyBorder="1" applyAlignment="1">
      <alignment horizontal="center" vertical="center" wrapText="1"/>
    </xf>
    <xf numFmtId="196" fontId="4" fillId="33" borderId="68" xfId="0" applyNumberFormat="1" applyFont="1" applyFill="1" applyBorder="1" applyAlignment="1">
      <alignment horizontal="center" vertical="center"/>
    </xf>
    <xf numFmtId="196" fontId="4" fillId="33" borderId="20" xfId="0" applyNumberFormat="1" applyFont="1" applyFill="1" applyBorder="1" applyAlignment="1">
      <alignment horizontal="center" vertical="center"/>
    </xf>
    <xf numFmtId="196" fontId="4" fillId="4" borderId="14" xfId="0" applyNumberFormat="1" applyFont="1" applyFill="1" applyBorder="1" applyAlignment="1">
      <alignment horizontal="center" vertical="center"/>
    </xf>
    <xf numFmtId="196" fontId="4" fillId="4" borderId="12" xfId="0" applyNumberFormat="1" applyFont="1" applyFill="1" applyBorder="1" applyAlignment="1">
      <alignment horizontal="center" vertical="center" wrapText="1"/>
    </xf>
    <xf numFmtId="196" fontId="16" fillId="33" borderId="12" xfId="0" applyNumberFormat="1" applyFont="1" applyFill="1" applyBorder="1" applyAlignment="1">
      <alignment horizontal="center" vertical="center" wrapText="1"/>
    </xf>
    <xf numFmtId="196" fontId="16" fillId="33" borderId="13" xfId="0" applyNumberFormat="1" applyFont="1" applyFill="1" applyBorder="1" applyAlignment="1">
      <alignment horizontal="center" vertical="center" wrapText="1"/>
    </xf>
    <xf numFmtId="3" fontId="4" fillId="33" borderId="32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3" fontId="18" fillId="33" borderId="46" xfId="62" applyNumberFormat="1" applyFont="1" applyFill="1" applyBorder="1" applyAlignment="1">
      <alignment horizontal="center" vertical="center"/>
    </xf>
    <xf numFmtId="3" fontId="18" fillId="33" borderId="32" xfId="62" applyNumberFormat="1" applyFont="1" applyFill="1" applyBorder="1" applyAlignment="1">
      <alignment horizontal="center" vertical="center"/>
    </xf>
    <xf numFmtId="196" fontId="4" fillId="4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 wrapText="1"/>
    </xf>
    <xf numFmtId="196" fontId="4" fillId="33" borderId="33" xfId="0" applyNumberFormat="1" applyFont="1" applyFill="1" applyBorder="1" applyAlignment="1">
      <alignment horizontal="center" vertical="center" wrapText="1"/>
    </xf>
    <xf numFmtId="196" fontId="4" fillId="33" borderId="12" xfId="0" applyNumberFormat="1" applyFont="1" applyFill="1" applyBorder="1" applyAlignment="1">
      <alignment horizontal="center" vertical="center" wrapText="1"/>
    </xf>
    <xf numFmtId="196" fontId="4" fillId="33" borderId="34" xfId="0" applyNumberFormat="1" applyFont="1" applyFill="1" applyBorder="1" applyAlignment="1">
      <alignment horizontal="center" vertical="center" wrapText="1"/>
    </xf>
    <xf numFmtId="196" fontId="7" fillId="33" borderId="25" xfId="0" applyNumberFormat="1" applyFont="1" applyFill="1" applyBorder="1" applyAlignment="1">
      <alignment horizontal="center" vertical="center" wrapText="1"/>
    </xf>
    <xf numFmtId="196" fontId="7" fillId="33" borderId="75" xfId="0" applyNumberFormat="1" applyFont="1" applyFill="1" applyBorder="1" applyAlignment="1">
      <alignment horizontal="center" vertical="center" wrapText="1"/>
    </xf>
    <xf numFmtId="196" fontId="7" fillId="33" borderId="24" xfId="0" applyNumberFormat="1" applyFont="1" applyFill="1" applyBorder="1" applyAlignment="1">
      <alignment horizontal="center" vertical="center" wrapText="1"/>
    </xf>
    <xf numFmtId="196" fontId="7" fillId="33" borderId="71" xfId="0" applyNumberFormat="1" applyFont="1" applyFill="1" applyBorder="1" applyAlignment="1">
      <alignment horizontal="center" vertical="center" wrapText="1"/>
    </xf>
    <xf numFmtId="196" fontId="4" fillId="33" borderId="13" xfId="0" applyNumberFormat="1" applyFont="1" applyFill="1" applyBorder="1" applyAlignment="1">
      <alignment horizontal="center" vertical="center" wrapText="1"/>
    </xf>
    <xf numFmtId="196" fontId="7" fillId="33" borderId="34" xfId="0" applyNumberFormat="1" applyFont="1" applyFill="1" applyBorder="1" applyAlignment="1">
      <alignment horizontal="center" vertical="center" wrapText="1"/>
    </xf>
    <xf numFmtId="196" fontId="7" fillId="33" borderId="21" xfId="0" applyNumberFormat="1" applyFont="1" applyFill="1" applyBorder="1" applyAlignment="1">
      <alignment horizontal="center" vertical="center" wrapText="1"/>
    </xf>
    <xf numFmtId="196" fontId="4" fillId="33" borderId="35" xfId="0" applyNumberFormat="1" applyFont="1" applyFill="1" applyBorder="1" applyAlignment="1">
      <alignment horizontal="center" vertical="center" wrapText="1"/>
    </xf>
    <xf numFmtId="196" fontId="4" fillId="33" borderId="23" xfId="0" applyNumberFormat="1" applyFont="1" applyFill="1" applyBorder="1" applyAlignment="1">
      <alignment horizontal="center" vertical="center" wrapText="1"/>
    </xf>
    <xf numFmtId="196" fontId="77" fillId="33" borderId="32" xfId="0" applyNumberFormat="1" applyFont="1" applyFill="1" applyBorder="1" applyAlignment="1">
      <alignment horizontal="center" vertical="center"/>
    </xf>
    <xf numFmtId="196" fontId="77" fillId="33" borderId="24" xfId="0" applyNumberFormat="1" applyFont="1" applyFill="1" applyBorder="1" applyAlignment="1">
      <alignment horizontal="center" vertical="center"/>
    </xf>
    <xf numFmtId="196" fontId="10" fillId="12" borderId="13" xfId="0" applyNumberFormat="1" applyFont="1" applyFill="1" applyBorder="1" applyAlignment="1">
      <alignment horizontal="center" vertical="center" wrapText="1"/>
    </xf>
    <xf numFmtId="196" fontId="10" fillId="12" borderId="14" xfId="0" applyNumberFormat="1" applyFont="1" applyFill="1" applyBorder="1" applyAlignment="1">
      <alignment horizontal="center" vertical="center" wrapText="1"/>
    </xf>
    <xf numFmtId="196" fontId="10" fillId="4" borderId="32" xfId="0" applyNumberFormat="1" applyFont="1" applyFill="1" applyBorder="1" applyAlignment="1">
      <alignment horizontal="center" vertical="center" wrapText="1"/>
    </xf>
    <xf numFmtId="196" fontId="10" fillId="4" borderId="13" xfId="0" applyNumberFormat="1" applyFont="1" applyFill="1" applyBorder="1" applyAlignment="1">
      <alignment horizontal="center" vertical="center" wrapText="1"/>
    </xf>
    <xf numFmtId="196" fontId="10" fillId="4" borderId="14" xfId="0" applyNumberFormat="1" applyFont="1" applyFill="1" applyBorder="1" applyAlignment="1">
      <alignment horizontal="center" vertical="center" wrapText="1"/>
    </xf>
    <xf numFmtId="196" fontId="19" fillId="12" borderId="12" xfId="0" applyNumberFormat="1" applyFont="1" applyFill="1" applyBorder="1" applyAlignment="1">
      <alignment horizontal="center" vertical="center" wrapText="1"/>
    </xf>
    <xf numFmtId="196" fontId="19" fillId="12" borderId="44" xfId="0" applyNumberFormat="1" applyFont="1" applyFill="1" applyBorder="1" applyAlignment="1">
      <alignment horizontal="center" vertical="center" wrapText="1"/>
    </xf>
    <xf numFmtId="196" fontId="4" fillId="33" borderId="14" xfId="0" applyNumberFormat="1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S387"/>
  <sheetViews>
    <sheetView tabSelected="1" zoomScale="136" zoomScaleNormal="136" zoomScaleSheetLayoutView="130" zoomScalePageLayoutView="0" workbookViewId="0" topLeftCell="A1">
      <pane xSplit="2" ySplit="6" topLeftCell="C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32" sqref="C32"/>
    </sheetView>
  </sheetViews>
  <sheetFormatPr defaultColWidth="9.00390625" defaultRowHeight="12.75"/>
  <cols>
    <col min="1" max="1" width="2.25390625" style="10" customWidth="1"/>
    <col min="2" max="2" width="10.625" style="9" customWidth="1"/>
    <col min="3" max="3" width="6.625" style="69" customWidth="1"/>
    <col min="4" max="4" width="3.75390625" style="9" customWidth="1"/>
    <col min="5" max="5" width="4.375" style="9" customWidth="1"/>
    <col min="6" max="6" width="6.75390625" style="69" customWidth="1"/>
    <col min="7" max="7" width="5.00390625" style="69" customWidth="1"/>
    <col min="8" max="9" width="5.75390625" style="69" customWidth="1"/>
    <col min="10" max="10" width="5.875" style="1" customWidth="1"/>
    <col min="11" max="11" width="6.125" style="2" customWidth="1"/>
    <col min="12" max="12" width="9.875" style="2" customWidth="1"/>
    <col min="13" max="13" width="5.125" style="2" customWidth="1"/>
    <col min="14" max="14" width="5.75390625" style="2" customWidth="1"/>
    <col min="15" max="19" width="5.00390625" style="2" customWidth="1"/>
    <col min="20" max="21" width="6.00390625" style="2" customWidth="1"/>
    <col min="22" max="22" width="6.875" style="2" customWidth="1"/>
    <col min="23" max="23" width="8.25390625" style="2" customWidth="1"/>
    <col min="24" max="24" width="6.875" style="2" customWidth="1"/>
    <col min="25" max="26" width="6.75390625" style="2" customWidth="1"/>
    <col min="27" max="27" width="6.00390625" style="2" customWidth="1"/>
    <col min="28" max="28" width="7.625" style="2" customWidth="1"/>
    <col min="29" max="29" width="8.00390625" style="4" customWidth="1"/>
    <col min="30" max="30" width="9.125" style="4" customWidth="1"/>
    <col min="31" max="32" width="7.625" style="70" customWidth="1"/>
    <col min="33" max="34" width="5.25390625" style="2" customWidth="1"/>
    <col min="35" max="35" width="5.875" style="2" customWidth="1"/>
    <col min="36" max="37" width="5.00390625" style="2" customWidth="1"/>
    <col min="38" max="38" width="4.375" style="2" customWidth="1"/>
    <col min="39" max="39" width="4.875" style="3" customWidth="1"/>
    <col min="40" max="40" width="4.00390625" style="3" customWidth="1"/>
    <col min="41" max="41" width="4.00390625" style="2" customWidth="1"/>
    <col min="42" max="42" width="4.25390625" style="2" customWidth="1"/>
    <col min="43" max="44" width="4.625" style="2" customWidth="1"/>
    <col min="45" max="45" width="5.00390625" style="2" customWidth="1"/>
    <col min="46" max="46" width="4.25390625" style="2" customWidth="1"/>
    <col min="47" max="47" width="4.375" style="2" customWidth="1"/>
    <col min="48" max="48" width="5.00390625" style="2" customWidth="1"/>
    <col min="49" max="49" width="5.25390625" style="2" customWidth="1"/>
    <col min="50" max="51" width="4.625" style="2" customWidth="1"/>
    <col min="52" max="54" width="4.75390625" style="2" customWidth="1"/>
    <col min="55" max="55" width="4.25390625" style="2" customWidth="1"/>
    <col min="56" max="57" width="4.875" style="2" customWidth="1"/>
    <col min="58" max="58" width="4.75390625" style="2" customWidth="1"/>
    <col min="59" max="60" width="4.00390625" style="2" customWidth="1"/>
    <col min="61" max="61" width="3.00390625" style="2" customWidth="1"/>
    <col min="62" max="63" width="3.625" style="2" customWidth="1"/>
    <col min="64" max="64" width="3.875" style="2" customWidth="1"/>
    <col min="65" max="65" width="4.875" style="2" customWidth="1"/>
    <col min="66" max="66" width="4.75390625" style="2" customWidth="1"/>
    <col min="67" max="67" width="3.875" style="2" customWidth="1"/>
    <col min="68" max="68" width="3.75390625" style="2" customWidth="1"/>
    <col min="69" max="69" width="5.125" style="4" customWidth="1"/>
    <col min="70" max="70" width="4.00390625" style="4" customWidth="1"/>
    <col min="71" max="71" width="5.125" style="4" customWidth="1"/>
    <col min="72" max="73" width="4.625" style="102" customWidth="1"/>
    <col min="74" max="74" width="4.00390625" style="102" customWidth="1"/>
    <col min="75" max="75" width="4.375" style="262" customWidth="1"/>
    <col min="76" max="76" width="5.75390625" style="2" customWidth="1"/>
    <col min="77" max="77" width="4.625" style="2" customWidth="1"/>
    <col min="78" max="78" width="5.25390625" style="2" customWidth="1"/>
    <col min="79" max="79" width="4.875" style="2" customWidth="1"/>
    <col min="80" max="80" width="3.875" style="2" customWidth="1"/>
    <col min="81" max="81" width="4.125" style="2" customWidth="1"/>
    <col min="82" max="82" width="3.75390625" style="2" customWidth="1"/>
    <col min="83" max="83" width="4.375" style="2" customWidth="1"/>
    <col min="84" max="84" width="3.375" style="2" customWidth="1"/>
    <col min="85" max="86" width="4.25390625" style="2" customWidth="1"/>
    <col min="87" max="87" width="3.125" style="2" customWidth="1"/>
    <col min="88" max="88" width="3.625" style="2" customWidth="1"/>
    <col min="89" max="89" width="5.625" style="2" customWidth="1"/>
    <col min="90" max="90" width="3.25390625" style="2" customWidth="1"/>
    <col min="91" max="91" width="4.25390625" style="2" customWidth="1"/>
    <col min="92" max="92" width="7.75390625" style="2" customWidth="1"/>
    <col min="93" max="93" width="4.75390625" style="2" customWidth="1"/>
    <col min="94" max="94" width="4.625" style="2" customWidth="1"/>
    <col min="95" max="95" width="4.75390625" style="2" customWidth="1"/>
    <col min="96" max="96" width="3.875" style="2" customWidth="1"/>
    <col min="97" max="97" width="3.125" style="2" customWidth="1"/>
    <col min="98" max="98" width="3.875" style="2" customWidth="1"/>
    <col min="99" max="99" width="3.00390625" style="2" customWidth="1"/>
    <col min="100" max="100" width="3.875" style="2" customWidth="1"/>
    <col min="101" max="101" width="5.00390625" style="2" customWidth="1"/>
    <col min="102" max="102" width="3.00390625" style="2" customWidth="1"/>
    <col min="103" max="103" width="4.00390625" style="2" customWidth="1"/>
    <col min="104" max="104" width="3.00390625" style="2" customWidth="1"/>
    <col min="105" max="105" width="5.125" style="2" customWidth="1"/>
    <col min="106" max="106" width="3.375" style="2" customWidth="1"/>
    <col min="107" max="107" width="5.00390625" style="2" customWidth="1"/>
    <col min="108" max="108" width="5.25390625" style="2" customWidth="1"/>
    <col min="109" max="110" width="4.875" style="2" customWidth="1"/>
    <col min="111" max="111" width="7.625" style="4" customWidth="1"/>
    <col min="112" max="112" width="5.25390625" style="4" customWidth="1"/>
    <col min="113" max="113" width="6.00390625" style="4" customWidth="1"/>
    <col min="114" max="114" width="4.25390625" style="2" customWidth="1"/>
    <col min="115" max="116" width="3.25390625" style="2" customWidth="1"/>
    <col min="117" max="117" width="3.125" style="2" customWidth="1"/>
    <col min="118" max="118" width="2.875" style="2" customWidth="1"/>
    <col min="119" max="119" width="4.125" style="2" customWidth="1"/>
    <col min="120" max="120" width="3.375" style="2" customWidth="1"/>
    <col min="121" max="121" width="2.875" style="2" customWidth="1"/>
    <col min="122" max="122" width="3.625" style="2" customWidth="1"/>
    <col min="123" max="123" width="3.375" style="2" customWidth="1"/>
    <col min="124" max="125" width="3.25390625" style="2" customWidth="1"/>
    <col min="126" max="126" width="3.375" style="2" customWidth="1"/>
    <col min="127" max="127" width="4.625" style="2" customWidth="1"/>
    <col min="128" max="128" width="4.625" style="4" customWidth="1"/>
    <col min="129" max="129" width="4.875" style="4" customWidth="1"/>
    <col min="130" max="130" width="5.375" style="2" customWidth="1"/>
    <col min="131" max="131" width="4.25390625" style="2" customWidth="1"/>
    <col min="132" max="132" width="5.00390625" style="2" customWidth="1"/>
    <col min="133" max="133" width="4.25390625" style="2" customWidth="1"/>
    <col min="134" max="134" width="5.25390625" style="2" customWidth="1"/>
    <col min="135" max="135" width="4.875" style="2" customWidth="1"/>
    <col min="136" max="136" width="5.75390625" style="4" customWidth="1"/>
    <col min="137" max="137" width="4.875" style="4" customWidth="1"/>
    <col min="138" max="138" width="5.625" style="2" customWidth="1"/>
    <col min="139" max="139" width="3.875" style="2" customWidth="1"/>
    <col min="140" max="140" width="3.375" style="2" customWidth="1"/>
    <col min="141" max="141" width="4.125" style="2" customWidth="1"/>
    <col min="142" max="142" width="2.75390625" style="2" customWidth="1"/>
    <col min="143" max="143" width="3.75390625" style="2" customWidth="1"/>
    <col min="144" max="144" width="4.75390625" style="2" customWidth="1"/>
    <col min="145" max="145" width="3.625" style="2" customWidth="1"/>
    <col min="146" max="146" width="4.25390625" style="2" customWidth="1"/>
    <col min="147" max="147" width="4.625" style="2" customWidth="1"/>
    <col min="148" max="149" width="4.125" style="2" customWidth="1"/>
    <col min="150" max="150" width="4.00390625" style="2" customWidth="1"/>
    <col min="151" max="151" width="5.125" style="2" customWidth="1"/>
    <col min="152" max="152" width="4.00390625" style="2" customWidth="1"/>
    <col min="153" max="153" width="4.875" style="2" customWidth="1"/>
    <col min="154" max="154" width="3.75390625" style="2" hidden="1" customWidth="1"/>
    <col min="155" max="155" width="3.25390625" style="2" hidden="1" customWidth="1"/>
    <col min="156" max="156" width="3.125" style="2" hidden="1" customWidth="1"/>
    <col min="157" max="157" width="2.875" style="2" hidden="1" customWidth="1"/>
    <col min="158" max="158" width="4.875" style="4" customWidth="1"/>
    <col min="159" max="159" width="5.00390625" style="4" customWidth="1"/>
    <col min="160" max="160" width="7.875" style="71" customWidth="1"/>
    <col min="161" max="161" width="6.25390625" style="11" customWidth="1"/>
    <col min="162" max="162" width="7.625" style="8" customWidth="1"/>
    <col min="163" max="163" width="5.00390625" style="10" customWidth="1"/>
    <col min="164" max="169" width="9.125" style="10" customWidth="1"/>
    <col min="170" max="16384" width="9.125" style="10" customWidth="1"/>
  </cols>
  <sheetData>
    <row r="1" spans="1:163" ht="12" customHeight="1">
      <c r="A1" s="547" t="s">
        <v>150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9"/>
      <c r="O1" s="558" t="s">
        <v>149</v>
      </c>
      <c r="P1" s="558"/>
      <c r="Q1" s="558"/>
      <c r="R1" s="558"/>
      <c r="S1" s="558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436"/>
      <c r="AG1" s="633" t="s">
        <v>120</v>
      </c>
      <c r="AH1" s="633"/>
      <c r="AI1" s="84"/>
      <c r="AJ1" s="84"/>
      <c r="AK1" s="85"/>
      <c r="AL1" s="85"/>
      <c r="AM1" s="85"/>
      <c r="AN1" s="85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6"/>
      <c r="BR1" s="167"/>
      <c r="BS1" s="171"/>
      <c r="BT1" s="168"/>
      <c r="BU1" s="89"/>
      <c r="BV1" s="89"/>
      <c r="BW1" s="256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6"/>
      <c r="DH1" s="87"/>
      <c r="DI1" s="172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2"/>
      <c r="DY1" s="172"/>
      <c r="DZ1" s="173"/>
      <c r="EA1" s="173"/>
      <c r="EB1" s="173"/>
      <c r="EC1" s="173"/>
      <c r="ED1" s="173"/>
      <c r="EE1" s="173"/>
      <c r="EF1" s="172"/>
      <c r="EG1" s="172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2"/>
      <c r="FC1" s="172"/>
      <c r="FD1" s="174"/>
      <c r="FE1" s="175"/>
      <c r="FF1" s="176"/>
      <c r="FG1" s="177"/>
    </row>
    <row r="2" spans="1:163" ht="12" customHeight="1" thickBot="1">
      <c r="A2" s="536" t="s">
        <v>123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8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485"/>
      <c r="AG2" s="634"/>
      <c r="AH2" s="634"/>
      <c r="AI2" s="486"/>
      <c r="AJ2" s="486"/>
      <c r="AK2" s="487"/>
      <c r="AL2" s="487"/>
      <c r="AM2" s="487"/>
      <c r="AN2" s="487"/>
      <c r="AO2" s="488"/>
      <c r="AP2" s="487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6" t="s">
        <v>102</v>
      </c>
      <c r="BB2" s="486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9"/>
      <c r="BR2" s="490"/>
      <c r="BS2" s="491"/>
      <c r="BT2" s="492"/>
      <c r="BU2" s="493"/>
      <c r="BV2" s="493"/>
      <c r="BW2" s="494"/>
      <c r="BX2" s="488"/>
      <c r="BY2" s="488"/>
      <c r="BZ2" s="488"/>
      <c r="CA2" s="488"/>
      <c r="CB2" s="488"/>
      <c r="CC2" s="488"/>
      <c r="CD2" s="488"/>
      <c r="CE2" s="488"/>
      <c r="CF2" s="488"/>
      <c r="CG2" s="488"/>
      <c r="CH2" s="488"/>
      <c r="CI2" s="488"/>
      <c r="CJ2" s="488"/>
      <c r="CK2" s="488"/>
      <c r="CL2" s="488"/>
      <c r="CM2" s="488"/>
      <c r="CN2" s="488"/>
      <c r="CO2" s="488"/>
      <c r="CP2" s="488"/>
      <c r="CQ2" s="488"/>
      <c r="CR2" s="488"/>
      <c r="CS2" s="488"/>
      <c r="CT2" s="488"/>
      <c r="CU2" s="488"/>
      <c r="CV2" s="488"/>
      <c r="CW2" s="488"/>
      <c r="CX2" s="488"/>
      <c r="CY2" s="488"/>
      <c r="CZ2" s="488"/>
      <c r="DA2" s="488"/>
      <c r="DB2" s="488"/>
      <c r="DC2" s="488"/>
      <c r="DD2" s="488"/>
      <c r="DE2" s="488"/>
      <c r="DF2" s="488"/>
      <c r="DG2" s="489"/>
      <c r="DH2" s="495"/>
      <c r="DI2" s="12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12"/>
      <c r="DY2" s="12"/>
      <c r="DZ2" s="7"/>
      <c r="EA2" s="7"/>
      <c r="EB2" s="7"/>
      <c r="EC2" s="7"/>
      <c r="ED2" s="7"/>
      <c r="EE2" s="7"/>
      <c r="EF2" s="13"/>
      <c r="EG2" s="13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7"/>
      <c r="EX2" s="7"/>
      <c r="EY2" s="7"/>
      <c r="EZ2" s="7"/>
      <c r="FA2" s="7"/>
      <c r="FB2" s="12"/>
      <c r="FC2" s="12"/>
      <c r="FD2" s="15"/>
      <c r="FE2" s="7"/>
      <c r="FG2" s="178"/>
    </row>
    <row r="3" spans="1:163" ht="12" customHeight="1" thickBot="1">
      <c r="A3" s="497" t="s">
        <v>2</v>
      </c>
      <c r="B3" s="498" t="s">
        <v>22</v>
      </c>
      <c r="C3" s="498"/>
      <c r="D3" s="526" t="s">
        <v>103</v>
      </c>
      <c r="E3" s="499"/>
      <c r="F3" s="545" t="s">
        <v>1</v>
      </c>
      <c r="G3" s="546"/>
      <c r="H3" s="500"/>
      <c r="I3" s="326"/>
      <c r="J3" s="501" t="s">
        <v>0</v>
      </c>
      <c r="K3" s="502"/>
      <c r="L3" s="502"/>
      <c r="M3" s="637" t="s">
        <v>129</v>
      </c>
      <c r="N3" s="502" t="s">
        <v>17</v>
      </c>
      <c r="O3" s="541"/>
      <c r="P3" s="541"/>
      <c r="Q3" s="541"/>
      <c r="R3" s="541"/>
      <c r="S3" s="541"/>
      <c r="T3" s="542"/>
      <c r="U3" s="542"/>
      <c r="V3" s="542"/>
      <c r="W3" s="542"/>
      <c r="X3" s="542"/>
      <c r="Y3" s="542"/>
      <c r="Z3" s="542"/>
      <c r="AA3" s="542"/>
      <c r="AB3" s="542"/>
      <c r="AC3" s="503"/>
      <c r="AD3" s="503"/>
      <c r="AE3" s="550" t="s">
        <v>174</v>
      </c>
      <c r="AF3" s="550" t="s">
        <v>175</v>
      </c>
      <c r="AG3" s="562">
        <v>211</v>
      </c>
      <c r="AH3" s="562"/>
      <c r="AI3" s="562">
        <v>213</v>
      </c>
      <c r="AJ3" s="562"/>
      <c r="AK3" s="562">
        <v>211</v>
      </c>
      <c r="AL3" s="562"/>
      <c r="AM3" s="562">
        <v>213</v>
      </c>
      <c r="AN3" s="562"/>
      <c r="AO3" s="562">
        <v>212</v>
      </c>
      <c r="AP3" s="562"/>
      <c r="AQ3" s="562">
        <v>221</v>
      </c>
      <c r="AR3" s="562"/>
      <c r="AS3" s="562">
        <v>222</v>
      </c>
      <c r="AT3" s="562"/>
      <c r="AU3" s="567">
        <v>223</v>
      </c>
      <c r="AV3" s="567"/>
      <c r="AW3" s="567"/>
      <c r="AX3" s="567"/>
      <c r="AY3" s="567"/>
      <c r="AZ3" s="567"/>
      <c r="BA3" s="567"/>
      <c r="BB3" s="567"/>
      <c r="BC3" s="567"/>
      <c r="BD3" s="567"/>
      <c r="BE3" s="567"/>
      <c r="BF3" s="567"/>
      <c r="BG3" s="567"/>
      <c r="BH3" s="567"/>
      <c r="BI3" s="567"/>
      <c r="BJ3" s="567"/>
      <c r="BK3" s="567"/>
      <c r="BL3" s="567"/>
      <c r="BM3" s="567"/>
      <c r="BN3" s="567"/>
      <c r="BO3" s="567"/>
      <c r="BP3" s="567"/>
      <c r="BQ3" s="567"/>
      <c r="BR3" s="568"/>
      <c r="BS3" s="583"/>
      <c r="BT3" s="617">
        <v>224</v>
      </c>
      <c r="BU3" s="618"/>
      <c r="BV3" s="618">
        <v>225</v>
      </c>
      <c r="BW3" s="618"/>
      <c r="BX3" s="604">
        <v>226</v>
      </c>
      <c r="BY3" s="605"/>
      <c r="BZ3" s="605"/>
      <c r="CA3" s="605"/>
      <c r="CB3" s="605"/>
      <c r="CC3" s="605"/>
      <c r="CD3" s="605"/>
      <c r="CE3" s="605"/>
      <c r="CF3" s="605"/>
      <c r="CG3" s="605"/>
      <c r="CH3" s="605"/>
      <c r="CI3" s="605"/>
      <c r="CJ3" s="605"/>
      <c r="CK3" s="605"/>
      <c r="CL3" s="605"/>
      <c r="CM3" s="605"/>
      <c r="CN3" s="605"/>
      <c r="CO3" s="605"/>
      <c r="CP3" s="605"/>
      <c r="CQ3" s="605"/>
      <c r="CR3" s="605"/>
      <c r="CS3" s="605"/>
      <c r="CT3" s="605"/>
      <c r="CU3" s="605"/>
      <c r="CV3" s="605"/>
      <c r="CW3" s="605"/>
      <c r="CX3" s="605"/>
      <c r="CY3" s="605"/>
      <c r="CZ3" s="605"/>
      <c r="DA3" s="605"/>
      <c r="DB3" s="605"/>
      <c r="DC3" s="605"/>
      <c r="DD3" s="605"/>
      <c r="DE3" s="605"/>
      <c r="DF3" s="605"/>
      <c r="DG3" s="605"/>
      <c r="DH3" s="606"/>
      <c r="DI3" s="504"/>
      <c r="DJ3" s="601">
        <v>290</v>
      </c>
      <c r="DK3" s="602"/>
      <c r="DL3" s="602"/>
      <c r="DM3" s="602"/>
      <c r="DN3" s="602"/>
      <c r="DO3" s="602"/>
      <c r="DP3" s="602"/>
      <c r="DQ3" s="602"/>
      <c r="DR3" s="602"/>
      <c r="DS3" s="602"/>
      <c r="DT3" s="602"/>
      <c r="DU3" s="602"/>
      <c r="DV3" s="602"/>
      <c r="DW3" s="602"/>
      <c r="DX3" s="602"/>
      <c r="DY3" s="603"/>
      <c r="DZ3" s="594">
        <v>310</v>
      </c>
      <c r="EA3" s="567"/>
      <c r="EB3" s="567"/>
      <c r="EC3" s="567"/>
      <c r="ED3" s="567"/>
      <c r="EE3" s="567"/>
      <c r="EF3" s="567"/>
      <c r="EG3" s="595"/>
      <c r="EH3" s="594">
        <v>340</v>
      </c>
      <c r="EI3" s="567"/>
      <c r="EJ3" s="614"/>
      <c r="EK3" s="614"/>
      <c r="EL3" s="614"/>
      <c r="EM3" s="614"/>
      <c r="EN3" s="614"/>
      <c r="EO3" s="614"/>
      <c r="EP3" s="614"/>
      <c r="EQ3" s="614"/>
      <c r="ER3" s="614"/>
      <c r="ES3" s="614"/>
      <c r="ET3" s="614"/>
      <c r="EU3" s="614"/>
      <c r="EV3" s="614"/>
      <c r="EW3" s="614"/>
      <c r="EX3" s="614"/>
      <c r="EY3" s="614"/>
      <c r="EZ3" s="614"/>
      <c r="FA3" s="614"/>
      <c r="FB3" s="615"/>
      <c r="FC3" s="616"/>
      <c r="FD3" s="608" t="s">
        <v>34</v>
      </c>
      <c r="FE3" s="570"/>
      <c r="FF3" s="570" t="s">
        <v>19</v>
      </c>
      <c r="FG3" s="16"/>
    </row>
    <row r="4" spans="1:163" ht="12" customHeight="1">
      <c r="A4" s="572" t="s">
        <v>3</v>
      </c>
      <c r="B4" s="540" t="s">
        <v>23</v>
      </c>
      <c r="C4" s="521" t="s">
        <v>146</v>
      </c>
      <c r="D4" s="521"/>
      <c r="E4" s="518" t="s">
        <v>151</v>
      </c>
      <c r="F4" s="575" t="s">
        <v>128</v>
      </c>
      <c r="G4" s="523" t="s">
        <v>154</v>
      </c>
      <c r="H4" s="527" t="s">
        <v>172</v>
      </c>
      <c r="I4" s="523" t="s">
        <v>173</v>
      </c>
      <c r="J4" s="578" t="s">
        <v>164</v>
      </c>
      <c r="K4" s="521" t="s">
        <v>152</v>
      </c>
      <c r="L4" s="521" t="s">
        <v>153</v>
      </c>
      <c r="M4" s="638"/>
      <c r="N4" s="581" t="s">
        <v>21</v>
      </c>
      <c r="O4" s="640" t="s">
        <v>166</v>
      </c>
      <c r="P4" s="555" t="s">
        <v>167</v>
      </c>
      <c r="Q4" s="555" t="s">
        <v>178</v>
      </c>
      <c r="R4" s="555" t="s">
        <v>177</v>
      </c>
      <c r="S4" s="553" t="s">
        <v>165</v>
      </c>
      <c r="T4" s="553" t="s">
        <v>134</v>
      </c>
      <c r="U4" s="635" t="s">
        <v>145</v>
      </c>
      <c r="V4" s="553" t="s">
        <v>130</v>
      </c>
      <c r="W4" s="553" t="s">
        <v>131</v>
      </c>
      <c r="X4" s="553" t="s">
        <v>132</v>
      </c>
      <c r="Y4" s="553" t="s">
        <v>179</v>
      </c>
      <c r="Z4" s="530" t="s">
        <v>176</v>
      </c>
      <c r="AA4" s="553" t="s">
        <v>180</v>
      </c>
      <c r="AB4" s="533" t="s">
        <v>40</v>
      </c>
      <c r="AC4" s="437"/>
      <c r="AD4" s="437"/>
      <c r="AE4" s="551"/>
      <c r="AF4" s="551"/>
      <c r="AG4" s="535" t="s">
        <v>24</v>
      </c>
      <c r="AH4" s="535"/>
      <c r="AI4" s="535" t="s">
        <v>25</v>
      </c>
      <c r="AJ4" s="535"/>
      <c r="AK4" s="83"/>
      <c r="AL4" s="83"/>
      <c r="AM4" s="83"/>
      <c r="AN4" s="83"/>
      <c r="AO4" s="585" t="s">
        <v>27</v>
      </c>
      <c r="AP4" s="585"/>
      <c r="AQ4" s="535" t="s">
        <v>29</v>
      </c>
      <c r="AR4" s="535"/>
      <c r="AS4" s="585" t="s">
        <v>31</v>
      </c>
      <c r="AT4" s="585"/>
      <c r="AU4" s="225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563" t="s">
        <v>159</v>
      </c>
      <c r="BP4" s="564"/>
      <c r="BQ4" s="83"/>
      <c r="BR4" s="83"/>
      <c r="BS4" s="584"/>
      <c r="BT4" s="612" t="s">
        <v>61</v>
      </c>
      <c r="BU4" s="613"/>
      <c r="BV4" s="613" t="s">
        <v>91</v>
      </c>
      <c r="BW4" s="613"/>
      <c r="BX4" s="599" t="s">
        <v>65</v>
      </c>
      <c r="BY4" s="587"/>
      <c r="BZ4" s="587"/>
      <c r="CA4" s="587"/>
      <c r="CB4" s="587"/>
      <c r="CC4" s="587"/>
      <c r="CD4" s="587"/>
      <c r="CE4" s="587"/>
      <c r="CF4" s="587"/>
      <c r="CG4" s="587"/>
      <c r="CH4" s="587"/>
      <c r="CI4" s="587"/>
      <c r="CJ4" s="587"/>
      <c r="CK4" s="587"/>
      <c r="CL4" s="587"/>
      <c r="CM4" s="587"/>
      <c r="CN4" s="587"/>
      <c r="CO4" s="587"/>
      <c r="CP4" s="587"/>
      <c r="CQ4" s="587"/>
      <c r="CR4" s="587"/>
      <c r="CS4" s="587"/>
      <c r="CT4" s="587"/>
      <c r="CU4" s="587"/>
      <c r="CV4" s="587"/>
      <c r="CW4" s="587"/>
      <c r="CX4" s="587"/>
      <c r="CY4" s="587"/>
      <c r="CZ4" s="587"/>
      <c r="DA4" s="587"/>
      <c r="DB4" s="587"/>
      <c r="DC4" s="587"/>
      <c r="DD4" s="587"/>
      <c r="DE4" s="587"/>
      <c r="DF4" s="587"/>
      <c r="DG4" s="587"/>
      <c r="DH4" s="600"/>
      <c r="DI4" s="432"/>
      <c r="DJ4" s="590" t="s">
        <v>66</v>
      </c>
      <c r="DK4" s="591"/>
      <c r="DL4" s="591"/>
      <c r="DM4" s="591"/>
      <c r="DN4" s="591"/>
      <c r="DO4" s="591"/>
      <c r="DP4" s="591"/>
      <c r="DQ4" s="591"/>
      <c r="DR4" s="591"/>
      <c r="DS4" s="591"/>
      <c r="DT4" s="591"/>
      <c r="DU4" s="591"/>
      <c r="DV4" s="591"/>
      <c r="DW4" s="591"/>
      <c r="DX4" s="592"/>
      <c r="DY4" s="593"/>
      <c r="DZ4" s="596" t="s">
        <v>64</v>
      </c>
      <c r="EA4" s="597"/>
      <c r="EB4" s="597"/>
      <c r="EC4" s="597"/>
      <c r="ED4" s="597"/>
      <c r="EE4" s="597"/>
      <c r="EF4" s="597"/>
      <c r="EG4" s="598"/>
      <c r="EH4" s="586" t="s">
        <v>67</v>
      </c>
      <c r="EI4" s="587"/>
      <c r="EJ4" s="587"/>
      <c r="EK4" s="587"/>
      <c r="EL4" s="587"/>
      <c r="EM4" s="587"/>
      <c r="EN4" s="587"/>
      <c r="EO4" s="587"/>
      <c r="EP4" s="587"/>
      <c r="EQ4" s="587"/>
      <c r="ER4" s="587"/>
      <c r="ES4" s="587"/>
      <c r="ET4" s="587"/>
      <c r="EU4" s="587"/>
      <c r="EV4" s="587"/>
      <c r="EW4" s="587"/>
      <c r="EX4" s="587"/>
      <c r="EY4" s="587"/>
      <c r="EZ4" s="587"/>
      <c r="FA4" s="587"/>
      <c r="FB4" s="588"/>
      <c r="FC4" s="589"/>
      <c r="FD4" s="609"/>
      <c r="FE4" s="571"/>
      <c r="FF4" s="571"/>
      <c r="FG4" s="17"/>
    </row>
    <row r="5" spans="1:163" ht="21" customHeight="1">
      <c r="A5" s="572"/>
      <c r="B5" s="540"/>
      <c r="C5" s="521"/>
      <c r="D5" s="521"/>
      <c r="E5" s="519"/>
      <c r="F5" s="576"/>
      <c r="G5" s="524"/>
      <c r="H5" s="528"/>
      <c r="I5" s="524"/>
      <c r="J5" s="579"/>
      <c r="K5" s="521"/>
      <c r="L5" s="521"/>
      <c r="M5" s="638"/>
      <c r="N5" s="581"/>
      <c r="O5" s="640"/>
      <c r="P5" s="556"/>
      <c r="Q5" s="556"/>
      <c r="R5" s="556"/>
      <c r="S5" s="553"/>
      <c r="T5" s="553"/>
      <c r="U5" s="635"/>
      <c r="V5" s="553"/>
      <c r="W5" s="553"/>
      <c r="X5" s="553"/>
      <c r="Y5" s="553"/>
      <c r="Z5" s="531"/>
      <c r="AA5" s="553"/>
      <c r="AB5" s="533"/>
      <c r="AC5" s="437"/>
      <c r="AD5" s="437"/>
      <c r="AE5" s="551"/>
      <c r="AF5" s="551"/>
      <c r="AG5" s="535"/>
      <c r="AH5" s="535"/>
      <c r="AI5" s="535"/>
      <c r="AJ5" s="535"/>
      <c r="AK5" s="83"/>
      <c r="AL5" s="83"/>
      <c r="AM5" s="83"/>
      <c r="AN5" s="83"/>
      <c r="AO5" s="585"/>
      <c r="AP5" s="585"/>
      <c r="AQ5" s="535"/>
      <c r="AR5" s="535"/>
      <c r="AS5" s="585"/>
      <c r="AT5" s="585"/>
      <c r="AU5" s="227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565"/>
      <c r="BP5" s="566"/>
      <c r="BQ5" s="83"/>
      <c r="BR5" s="83"/>
      <c r="BS5" s="584"/>
      <c r="BT5" s="612"/>
      <c r="BU5" s="613"/>
      <c r="BV5" s="613"/>
      <c r="BW5" s="613"/>
      <c r="BX5" s="611" t="s">
        <v>95</v>
      </c>
      <c r="BY5" s="607"/>
      <c r="BZ5" s="428" t="s">
        <v>119</v>
      </c>
      <c r="CA5" s="607" t="s">
        <v>122</v>
      </c>
      <c r="CB5" s="607"/>
      <c r="CC5" s="619" t="s">
        <v>94</v>
      </c>
      <c r="CD5" s="619"/>
      <c r="CE5" s="619" t="s">
        <v>108</v>
      </c>
      <c r="CF5" s="619"/>
      <c r="CG5" s="619"/>
      <c r="CH5" s="619"/>
      <c r="CI5" s="607" t="s">
        <v>105</v>
      </c>
      <c r="CJ5" s="607"/>
      <c r="CK5" s="607" t="s">
        <v>116</v>
      </c>
      <c r="CL5" s="607"/>
      <c r="CM5" s="607" t="s">
        <v>156</v>
      </c>
      <c r="CN5" s="607"/>
      <c r="CO5" s="607" t="s">
        <v>41</v>
      </c>
      <c r="CP5" s="607"/>
      <c r="CQ5" s="607" t="s">
        <v>161</v>
      </c>
      <c r="CR5" s="607"/>
      <c r="CS5" s="607" t="s">
        <v>42</v>
      </c>
      <c r="CT5" s="607"/>
      <c r="CU5" s="607" t="s">
        <v>62</v>
      </c>
      <c r="CV5" s="607"/>
      <c r="CW5" s="607" t="s">
        <v>124</v>
      </c>
      <c r="CX5" s="607"/>
      <c r="CY5" s="607"/>
      <c r="CZ5" s="607"/>
      <c r="DA5" s="607" t="s">
        <v>125</v>
      </c>
      <c r="DB5" s="607"/>
      <c r="DC5" s="607" t="s">
        <v>117</v>
      </c>
      <c r="DD5" s="607"/>
      <c r="DE5" s="607" t="s">
        <v>32</v>
      </c>
      <c r="DF5" s="607"/>
      <c r="DG5" s="587" t="s">
        <v>63</v>
      </c>
      <c r="DH5" s="600"/>
      <c r="DI5" s="432"/>
      <c r="DJ5" s="621" t="s">
        <v>44</v>
      </c>
      <c r="DK5" s="622"/>
      <c r="DL5" s="623" t="s">
        <v>45</v>
      </c>
      <c r="DM5" s="622"/>
      <c r="DN5" s="623" t="s">
        <v>71</v>
      </c>
      <c r="DO5" s="622"/>
      <c r="DP5" s="623" t="s">
        <v>57</v>
      </c>
      <c r="DQ5" s="622"/>
      <c r="DR5" s="623" t="s">
        <v>59</v>
      </c>
      <c r="DS5" s="622"/>
      <c r="DT5" s="623" t="s">
        <v>111</v>
      </c>
      <c r="DU5" s="622"/>
      <c r="DV5" s="623" t="s">
        <v>73</v>
      </c>
      <c r="DW5" s="622"/>
      <c r="DX5" s="626" t="s">
        <v>46</v>
      </c>
      <c r="DY5" s="624" t="s">
        <v>47</v>
      </c>
      <c r="DZ5" s="621" t="s">
        <v>113</v>
      </c>
      <c r="EA5" s="622"/>
      <c r="EB5" s="623" t="s">
        <v>72</v>
      </c>
      <c r="EC5" s="622"/>
      <c r="ED5" s="623" t="s">
        <v>88</v>
      </c>
      <c r="EE5" s="622"/>
      <c r="EF5" s="626" t="s">
        <v>46</v>
      </c>
      <c r="EG5" s="624" t="s">
        <v>47</v>
      </c>
      <c r="EH5" s="631" t="s">
        <v>48</v>
      </c>
      <c r="EI5" s="632"/>
      <c r="EJ5" s="623" t="s">
        <v>58</v>
      </c>
      <c r="EK5" s="622"/>
      <c r="EL5" s="623" t="s">
        <v>98</v>
      </c>
      <c r="EM5" s="622"/>
      <c r="EN5" s="623" t="s">
        <v>49</v>
      </c>
      <c r="EO5" s="622"/>
      <c r="EP5" s="623" t="s">
        <v>50</v>
      </c>
      <c r="EQ5" s="622"/>
      <c r="ER5" s="623" t="s">
        <v>51</v>
      </c>
      <c r="ES5" s="622"/>
      <c r="ET5" s="623" t="s">
        <v>54</v>
      </c>
      <c r="EU5" s="622"/>
      <c r="EV5" s="623" t="s">
        <v>55</v>
      </c>
      <c r="EW5" s="622"/>
      <c r="EX5" s="628" t="s">
        <v>115</v>
      </c>
      <c r="EY5" s="628"/>
      <c r="EZ5" s="628" t="s">
        <v>38</v>
      </c>
      <c r="FA5" s="628"/>
      <c r="FB5" s="629" t="s">
        <v>63</v>
      </c>
      <c r="FC5" s="630"/>
      <c r="FD5" s="429"/>
      <c r="FE5" s="427"/>
      <c r="FF5" s="427"/>
      <c r="FG5" s="17"/>
    </row>
    <row r="6" spans="1:163" ht="36" customHeight="1" thickBot="1">
      <c r="A6" s="573"/>
      <c r="B6" s="574"/>
      <c r="C6" s="522"/>
      <c r="D6" s="522"/>
      <c r="E6" s="520"/>
      <c r="F6" s="577"/>
      <c r="G6" s="525"/>
      <c r="H6" s="529"/>
      <c r="I6" s="525"/>
      <c r="J6" s="580"/>
      <c r="K6" s="522"/>
      <c r="L6" s="522"/>
      <c r="M6" s="639"/>
      <c r="N6" s="582"/>
      <c r="O6" s="641"/>
      <c r="P6" s="557"/>
      <c r="Q6" s="557"/>
      <c r="R6" s="557"/>
      <c r="S6" s="554"/>
      <c r="T6" s="554"/>
      <c r="U6" s="636"/>
      <c r="V6" s="554"/>
      <c r="W6" s="554"/>
      <c r="X6" s="554"/>
      <c r="Y6" s="554"/>
      <c r="Z6" s="532"/>
      <c r="AA6" s="554"/>
      <c r="AB6" s="534"/>
      <c r="AC6" s="438" t="s">
        <v>135</v>
      </c>
      <c r="AD6" s="438" t="s">
        <v>136</v>
      </c>
      <c r="AE6" s="552"/>
      <c r="AF6" s="552"/>
      <c r="AG6" s="431" t="s">
        <v>35</v>
      </c>
      <c r="AH6" s="431" t="s">
        <v>110</v>
      </c>
      <c r="AI6" s="431" t="s">
        <v>43</v>
      </c>
      <c r="AJ6" s="431" t="s">
        <v>109</v>
      </c>
      <c r="AK6" s="80" t="s">
        <v>16</v>
      </c>
      <c r="AL6" s="80" t="s">
        <v>33</v>
      </c>
      <c r="AM6" s="80" t="s">
        <v>25</v>
      </c>
      <c r="AN6" s="80" t="s">
        <v>97</v>
      </c>
      <c r="AO6" s="431" t="s">
        <v>35</v>
      </c>
      <c r="AP6" s="431" t="s">
        <v>109</v>
      </c>
      <c r="AQ6" s="431" t="s">
        <v>35</v>
      </c>
      <c r="AR6" s="431" t="s">
        <v>97</v>
      </c>
      <c r="AS6" s="164" t="s">
        <v>35</v>
      </c>
      <c r="AT6" s="431" t="s">
        <v>109</v>
      </c>
      <c r="AU6" s="642" t="s">
        <v>39</v>
      </c>
      <c r="AV6" s="642"/>
      <c r="AW6" s="642"/>
      <c r="AX6" s="569" t="s">
        <v>37</v>
      </c>
      <c r="AY6" s="569"/>
      <c r="AZ6" s="569"/>
      <c r="BA6" s="569" t="s">
        <v>101</v>
      </c>
      <c r="BB6" s="569"/>
      <c r="BC6" s="569"/>
      <c r="BD6" s="569" t="s">
        <v>70</v>
      </c>
      <c r="BE6" s="569"/>
      <c r="BF6" s="569"/>
      <c r="BG6" s="569" t="s">
        <v>68</v>
      </c>
      <c r="BH6" s="569"/>
      <c r="BI6" s="569"/>
      <c r="BJ6" s="569" t="s">
        <v>36</v>
      </c>
      <c r="BK6" s="569"/>
      <c r="BL6" s="569"/>
      <c r="BM6" s="569" t="s">
        <v>155</v>
      </c>
      <c r="BN6" s="569"/>
      <c r="BO6" s="620">
        <v>247</v>
      </c>
      <c r="BP6" s="620"/>
      <c r="BQ6" s="505" t="s">
        <v>60</v>
      </c>
      <c r="BR6" s="506" t="s">
        <v>60</v>
      </c>
      <c r="BS6" s="179"/>
      <c r="BT6" s="180" t="s">
        <v>43</v>
      </c>
      <c r="BU6" s="181" t="s">
        <v>109</v>
      </c>
      <c r="BV6" s="182" t="s">
        <v>43</v>
      </c>
      <c r="BW6" s="257" t="s">
        <v>109</v>
      </c>
      <c r="BX6" s="166" t="s">
        <v>52</v>
      </c>
      <c r="BY6" s="430" t="s">
        <v>53</v>
      </c>
      <c r="BZ6" s="430" t="s">
        <v>118</v>
      </c>
      <c r="CA6" s="430" t="s">
        <v>52</v>
      </c>
      <c r="CB6" s="430" t="s">
        <v>53</v>
      </c>
      <c r="CC6" s="430" t="s">
        <v>52</v>
      </c>
      <c r="CD6" s="430" t="s">
        <v>53</v>
      </c>
      <c r="CE6" s="610" t="s">
        <v>157</v>
      </c>
      <c r="CF6" s="610"/>
      <c r="CG6" s="610" t="s">
        <v>158</v>
      </c>
      <c r="CH6" s="610"/>
      <c r="CI6" s="430" t="s">
        <v>52</v>
      </c>
      <c r="CJ6" s="430" t="s">
        <v>53</v>
      </c>
      <c r="CK6" s="430" t="s">
        <v>52</v>
      </c>
      <c r="CL6" s="430" t="s">
        <v>53</v>
      </c>
      <c r="CM6" s="430" t="s">
        <v>52</v>
      </c>
      <c r="CN6" s="430" t="s">
        <v>53</v>
      </c>
      <c r="CO6" s="430" t="s">
        <v>35</v>
      </c>
      <c r="CP6" s="430" t="s">
        <v>53</v>
      </c>
      <c r="CQ6" s="430" t="s">
        <v>69</v>
      </c>
      <c r="CR6" s="430" t="s">
        <v>53</v>
      </c>
      <c r="CS6" s="430" t="s">
        <v>35</v>
      </c>
      <c r="CT6" s="430" t="s">
        <v>53</v>
      </c>
      <c r="CU6" s="430" t="s">
        <v>52</v>
      </c>
      <c r="CV6" s="430" t="s">
        <v>53</v>
      </c>
      <c r="CW6" s="430" t="s">
        <v>35</v>
      </c>
      <c r="CX6" s="430" t="s">
        <v>53</v>
      </c>
      <c r="CY6" s="430" t="s">
        <v>35</v>
      </c>
      <c r="CZ6" s="430" t="s">
        <v>53</v>
      </c>
      <c r="DA6" s="430" t="s">
        <v>35</v>
      </c>
      <c r="DB6" s="430" t="s">
        <v>53</v>
      </c>
      <c r="DC6" s="430" t="s">
        <v>52</v>
      </c>
      <c r="DD6" s="430" t="s">
        <v>53</v>
      </c>
      <c r="DE6" s="430" t="s">
        <v>52</v>
      </c>
      <c r="DF6" s="430" t="s">
        <v>53</v>
      </c>
      <c r="DG6" s="81" t="s">
        <v>52</v>
      </c>
      <c r="DH6" s="82" t="s">
        <v>53</v>
      </c>
      <c r="DI6" s="183"/>
      <c r="DJ6" s="184" t="s">
        <v>52</v>
      </c>
      <c r="DK6" s="431" t="s">
        <v>53</v>
      </c>
      <c r="DL6" s="431" t="s">
        <v>35</v>
      </c>
      <c r="DM6" s="431" t="s">
        <v>53</v>
      </c>
      <c r="DN6" s="431" t="s">
        <v>35</v>
      </c>
      <c r="DO6" s="431" t="s">
        <v>53</v>
      </c>
      <c r="DP6" s="431" t="s">
        <v>35</v>
      </c>
      <c r="DQ6" s="431" t="s">
        <v>53</v>
      </c>
      <c r="DR6" s="431" t="s">
        <v>35</v>
      </c>
      <c r="DS6" s="431" t="s">
        <v>53</v>
      </c>
      <c r="DT6" s="431" t="s">
        <v>35</v>
      </c>
      <c r="DU6" s="431" t="s">
        <v>53</v>
      </c>
      <c r="DV6" s="431" t="s">
        <v>35</v>
      </c>
      <c r="DW6" s="431" t="s">
        <v>53</v>
      </c>
      <c r="DX6" s="627"/>
      <c r="DY6" s="625"/>
      <c r="DZ6" s="184" t="s">
        <v>52</v>
      </c>
      <c r="EA6" s="431" t="s">
        <v>53</v>
      </c>
      <c r="EB6" s="431" t="s">
        <v>52</v>
      </c>
      <c r="EC6" s="431" t="s">
        <v>53</v>
      </c>
      <c r="ED6" s="431" t="s">
        <v>52</v>
      </c>
      <c r="EE6" s="431" t="s">
        <v>53</v>
      </c>
      <c r="EF6" s="627"/>
      <c r="EG6" s="625"/>
      <c r="EH6" s="184" t="s">
        <v>52</v>
      </c>
      <c r="EI6" s="431" t="s">
        <v>53</v>
      </c>
      <c r="EJ6" s="431" t="s">
        <v>52</v>
      </c>
      <c r="EK6" s="431" t="s">
        <v>53</v>
      </c>
      <c r="EL6" s="431" t="s">
        <v>52</v>
      </c>
      <c r="EM6" s="431" t="s">
        <v>53</v>
      </c>
      <c r="EN6" s="431" t="s">
        <v>52</v>
      </c>
      <c r="EO6" s="431" t="s">
        <v>53</v>
      </c>
      <c r="EP6" s="431" t="s">
        <v>52</v>
      </c>
      <c r="EQ6" s="431" t="s">
        <v>53</v>
      </c>
      <c r="ER6" s="431" t="s">
        <v>52</v>
      </c>
      <c r="ES6" s="431" t="s">
        <v>53</v>
      </c>
      <c r="ET6" s="431" t="s">
        <v>52</v>
      </c>
      <c r="EU6" s="431" t="s">
        <v>53</v>
      </c>
      <c r="EV6" s="431" t="s">
        <v>52</v>
      </c>
      <c r="EW6" s="431" t="s">
        <v>53</v>
      </c>
      <c r="EX6" s="431" t="s">
        <v>52</v>
      </c>
      <c r="EY6" s="431" t="s">
        <v>53</v>
      </c>
      <c r="EZ6" s="185" t="s">
        <v>96</v>
      </c>
      <c r="FA6" s="23" t="s">
        <v>112</v>
      </c>
      <c r="FB6" s="81" t="s">
        <v>52</v>
      </c>
      <c r="FC6" s="186" t="s">
        <v>53</v>
      </c>
      <c r="FD6" s="187" t="s">
        <v>28</v>
      </c>
      <c r="FE6" s="433" t="s">
        <v>30</v>
      </c>
      <c r="FF6" s="433" t="s">
        <v>28</v>
      </c>
      <c r="FG6" s="188"/>
    </row>
    <row r="7" spans="1:163" s="112" customFormat="1" ht="21.75" customHeight="1">
      <c r="A7" s="267">
        <v>1</v>
      </c>
      <c r="B7" s="268" t="s">
        <v>147</v>
      </c>
      <c r="C7" s="269">
        <f>C8+C9+C10+C11+C12+C13+C14+C15+C16+C17+C18+C19+C20+C21</f>
        <v>224</v>
      </c>
      <c r="D7" s="269">
        <f>D8+D9+D10+D11+D12+D13+D14+D15+D16+D17+D18+D19+D20+D21</f>
        <v>212</v>
      </c>
      <c r="E7" s="269"/>
      <c r="F7" s="312">
        <f>F9+F10+F11+F12+F13+F14+F15+F16+F17+F18+F19+F20+F21</f>
        <v>511</v>
      </c>
      <c r="G7" s="318"/>
      <c r="H7" s="322"/>
      <c r="I7" s="318"/>
      <c r="J7" s="315">
        <f>J9+J10+J11+J12+J13+J14+J15+J16+J17+J18+J19+J20+J21</f>
        <v>1402.2130000000002</v>
      </c>
      <c r="K7" s="269"/>
      <c r="L7" s="269"/>
      <c r="M7" s="270"/>
      <c r="N7" s="271"/>
      <c r="O7" s="439"/>
      <c r="P7" s="439"/>
      <c r="Q7" s="439"/>
      <c r="R7" s="439"/>
      <c r="S7" s="439"/>
      <c r="T7" s="440"/>
      <c r="U7" s="441">
        <f>U8+U9+U10+U11+U12+U13+U14+U15+U16+U17+U18+U19+U20+U21</f>
        <v>372.37699999999995</v>
      </c>
      <c r="V7" s="441">
        <f aca="true" t="shared" si="0" ref="V7:AC7">V8+V9+V10+V11+V12+V13+V14+V15+V16+V17+V18+V19+V20+V21</f>
        <v>0</v>
      </c>
      <c r="W7" s="441">
        <f t="shared" si="0"/>
        <v>0</v>
      </c>
      <c r="X7" s="441">
        <f t="shared" si="0"/>
        <v>500</v>
      </c>
      <c r="Y7" s="441">
        <f t="shared" si="0"/>
        <v>1459.6640000000002</v>
      </c>
      <c r="Z7" s="441"/>
      <c r="AA7" s="441">
        <f t="shared" si="0"/>
        <v>0</v>
      </c>
      <c r="AB7" s="441">
        <f t="shared" si="0"/>
        <v>1366.2029999999995</v>
      </c>
      <c r="AC7" s="441">
        <f t="shared" si="0"/>
        <v>192.651</v>
      </c>
      <c r="AD7" s="442">
        <f>AD8+AD9+AD10+AD11+AD12+AD13+AD14+AD15+AD16+AD17+AD18+AD19+AD20+AD21</f>
        <v>3133.2160000000003</v>
      </c>
      <c r="AE7" s="496">
        <f>AE8+AE9+AE10+AE11+AE12+AE13+AE14+AE15+AE16+AE17+AE18+AE19+AE20+AE21</f>
        <v>3698.244</v>
      </c>
      <c r="AF7" s="496"/>
      <c r="AG7" s="229">
        <v>66187</v>
      </c>
      <c r="AH7" s="199"/>
      <c r="AI7" s="229">
        <v>19778.1</v>
      </c>
      <c r="AJ7" s="199"/>
      <c r="AK7" s="230">
        <v>3406.6</v>
      </c>
      <c r="AL7" s="224"/>
      <c r="AM7" s="224">
        <v>1028.8</v>
      </c>
      <c r="AN7" s="200"/>
      <c r="AO7" s="213"/>
      <c r="AP7" s="199">
        <v>50.6</v>
      </c>
      <c r="AQ7" s="213">
        <v>420.8</v>
      </c>
      <c r="AR7" s="199">
        <v>0.4</v>
      </c>
      <c r="AS7" s="213"/>
      <c r="AT7" s="199"/>
      <c r="AU7" s="212">
        <v>292.2</v>
      </c>
      <c r="AV7" s="201"/>
      <c r="AW7" s="201">
        <v>44.026</v>
      </c>
      <c r="AX7" s="210">
        <v>252.1</v>
      </c>
      <c r="AY7" s="202"/>
      <c r="AZ7" s="202">
        <v>144.863</v>
      </c>
      <c r="BA7" s="210">
        <v>48.2</v>
      </c>
      <c r="BB7" s="202"/>
      <c r="BC7" s="202">
        <v>4514.552</v>
      </c>
      <c r="BD7" s="210">
        <v>11.6</v>
      </c>
      <c r="BE7" s="202"/>
      <c r="BF7" s="202">
        <v>3287.712</v>
      </c>
      <c r="BG7" s="210"/>
      <c r="BH7" s="202"/>
      <c r="BI7" s="202"/>
      <c r="BJ7" s="210"/>
      <c r="BK7" s="202"/>
      <c r="BL7" s="202"/>
      <c r="BM7" s="210">
        <v>29.1</v>
      </c>
      <c r="BN7" s="202"/>
      <c r="BO7" s="211">
        <v>133.9</v>
      </c>
      <c r="BP7" s="201"/>
      <c r="BQ7" s="221">
        <f>BO7+BM7+BJ7+BG7+BD7+BA7+AX7+AU7</f>
        <v>767.0999999999999</v>
      </c>
      <c r="BR7" s="196">
        <f>BP7+BN7+BK7+BH7+BE7+BB7+AY7+AV7</f>
        <v>0</v>
      </c>
      <c r="BS7" s="231"/>
      <c r="BT7" s="223">
        <v>270</v>
      </c>
      <c r="BU7" s="195"/>
      <c r="BV7" s="222"/>
      <c r="BW7" s="258">
        <v>25.8</v>
      </c>
      <c r="BX7" s="144">
        <v>8384.3</v>
      </c>
      <c r="BY7" s="214"/>
      <c r="BZ7" s="145"/>
      <c r="CA7" s="145">
        <v>253.6</v>
      </c>
      <c r="CB7" s="214">
        <v>136.7</v>
      </c>
      <c r="CC7" s="210">
        <v>823.2</v>
      </c>
      <c r="CD7" s="214"/>
      <c r="CE7" s="210"/>
      <c r="CF7" s="210"/>
      <c r="CG7" s="210"/>
      <c r="CH7" s="210"/>
      <c r="CI7" s="210"/>
      <c r="CJ7" s="215"/>
      <c r="CK7" s="210"/>
      <c r="CL7" s="215"/>
      <c r="CM7" s="210">
        <v>500</v>
      </c>
      <c r="CN7" s="194">
        <v>51.5</v>
      </c>
      <c r="CO7" s="210"/>
      <c r="CP7" s="194">
        <v>385</v>
      </c>
      <c r="CQ7" s="210"/>
      <c r="CR7" s="194"/>
      <c r="CS7" s="210"/>
      <c r="CT7" s="194">
        <v>517</v>
      </c>
      <c r="CU7" s="210"/>
      <c r="CV7" s="194">
        <v>211.1</v>
      </c>
      <c r="CW7" s="210"/>
      <c r="CX7" s="215"/>
      <c r="CY7" s="210"/>
      <c r="CZ7" s="194"/>
      <c r="DA7" s="210"/>
      <c r="DB7" s="215"/>
      <c r="DC7" s="210"/>
      <c r="DD7" s="215">
        <v>87</v>
      </c>
      <c r="DE7" s="210"/>
      <c r="DF7" s="216">
        <v>291.5</v>
      </c>
      <c r="DG7" s="220">
        <f>DE7+DC7+CY7+CW7+CU7+CS7+CQ7+CO7+CM7+CK7+CI7+CC7+CA7+BZ7+BX7</f>
        <v>9961.099999999999</v>
      </c>
      <c r="DH7" s="203">
        <f>DF7+DD7+DB7+CZ7+CX7+CV7+CT7+CR7+CP7+CN7+CL7+CJ7+CD7+CB7+BY7</f>
        <v>1679.8</v>
      </c>
      <c r="DI7" s="204"/>
      <c r="DJ7" s="205">
        <v>154.5</v>
      </c>
      <c r="DK7" s="199"/>
      <c r="DL7" s="199">
        <v>16.4</v>
      </c>
      <c r="DM7" s="199"/>
      <c r="DN7" s="199"/>
      <c r="DO7" s="199"/>
      <c r="DP7" s="199"/>
      <c r="DQ7" s="199"/>
      <c r="DR7" s="199">
        <v>3.1</v>
      </c>
      <c r="DS7" s="199"/>
      <c r="DT7" s="199"/>
      <c r="DU7" s="199"/>
      <c r="DV7" s="199">
        <v>104</v>
      </c>
      <c r="DW7" s="199">
        <v>1</v>
      </c>
      <c r="DX7" s="221">
        <f>DV7+DT7+DR7+DP7+DN7+DL7+DJ7</f>
        <v>278</v>
      </c>
      <c r="DY7" s="206">
        <f>DW7+DU7+DS7+DQ7+DO7+DM7+DK7</f>
        <v>1</v>
      </c>
      <c r="DZ7" s="205">
        <v>20983.3</v>
      </c>
      <c r="EA7" s="199">
        <v>4967.5</v>
      </c>
      <c r="EB7" s="199"/>
      <c r="EC7" s="199"/>
      <c r="ED7" s="199"/>
      <c r="EE7" s="199"/>
      <c r="EF7" s="219">
        <f>ED7+EB7+DZ7</f>
        <v>20983.3</v>
      </c>
      <c r="EG7" s="196">
        <f>EE7+EC7+EA7</f>
        <v>4967.5</v>
      </c>
      <c r="EH7" s="205"/>
      <c r="EI7" s="199"/>
      <c r="EJ7" s="199"/>
      <c r="EK7" s="199"/>
      <c r="EL7" s="199"/>
      <c r="EM7" s="199">
        <v>261.9</v>
      </c>
      <c r="EN7" s="199"/>
      <c r="EO7" s="199">
        <v>273.1</v>
      </c>
      <c r="EP7" s="199"/>
      <c r="EQ7" s="199">
        <v>433.9</v>
      </c>
      <c r="ER7" s="199"/>
      <c r="ES7" s="199"/>
      <c r="ET7" s="199"/>
      <c r="EU7" s="199">
        <v>199.9</v>
      </c>
      <c r="EV7" s="199"/>
      <c r="EW7" s="199">
        <v>152.6</v>
      </c>
      <c r="EX7" s="199"/>
      <c r="EY7" s="199"/>
      <c r="EZ7" s="88"/>
      <c r="FA7" s="207"/>
      <c r="FB7" s="217">
        <f>EV7+ET7+ER7+EP7+EN7+EL7+EJ7+EH7</f>
        <v>0</v>
      </c>
      <c r="FC7" s="197">
        <f>EW7+EU7+ES7+EQ7+EO7+EM7+EK7+EI7</f>
        <v>1321.4</v>
      </c>
      <c r="FD7" s="218">
        <f>FB7+EF7+DX7+DG7+BV7+BT7+BQ7+AS7+AQ7+AO7+AM7+AL7+AK7+AI7+AG7</f>
        <v>123080.79999999999</v>
      </c>
      <c r="FE7" s="198">
        <f>FC7+EG7+DY7+DH7+BW7+BU7+BR7+AT7+AR7+AP7+AN7+AJ7+AH7</f>
        <v>8046.5</v>
      </c>
      <c r="FF7" s="208">
        <v>102097.5</v>
      </c>
      <c r="FG7" s="209"/>
    </row>
    <row r="8" spans="1:165" ht="12.75" customHeight="1" thickBot="1">
      <c r="A8" s="543" t="s">
        <v>148</v>
      </c>
      <c r="B8" s="544"/>
      <c r="C8" s="265">
        <v>41</v>
      </c>
      <c r="D8" s="265">
        <v>36</v>
      </c>
      <c r="E8" s="265"/>
      <c r="F8" s="313"/>
      <c r="G8" s="319"/>
      <c r="H8" s="323"/>
      <c r="I8" s="319"/>
      <c r="J8" s="298"/>
      <c r="K8" s="273"/>
      <c r="L8" s="273"/>
      <c r="M8" s="273"/>
      <c r="N8" s="273"/>
      <c r="O8" s="443"/>
      <c r="P8" s="443"/>
      <c r="Q8" s="443"/>
      <c r="R8" s="443"/>
      <c r="S8" s="443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5"/>
      <c r="AE8" s="444"/>
      <c r="AF8" s="444"/>
      <c r="AG8" s="165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7"/>
      <c r="AS8" s="24"/>
      <c r="AT8" s="25"/>
      <c r="AU8" s="24"/>
      <c r="AV8" s="28"/>
      <c r="AW8" s="148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33">
        <f aca="true" t="shared" si="1" ref="BQ8:BQ38">BO8+BM8+BJ8+BG8+BD8+BA8+AX8+AU8</f>
        <v>0</v>
      </c>
      <c r="BR8" s="234">
        <f aca="true" t="shared" si="2" ref="BR8:BR38">BP8+BN8+BK8+BH8+BE8+BB8+AY8+AV8</f>
        <v>0</v>
      </c>
      <c r="BS8" s="232"/>
      <c r="BT8" s="169"/>
      <c r="BU8" s="150"/>
      <c r="BV8" s="151"/>
      <c r="BW8" s="259"/>
      <c r="BX8" s="18"/>
      <c r="BY8" s="105"/>
      <c r="BZ8" s="105"/>
      <c r="CA8" s="21"/>
      <c r="CB8" s="152"/>
      <c r="CC8" s="21"/>
      <c r="CD8" s="21"/>
      <c r="CE8" s="20"/>
      <c r="CF8" s="20"/>
      <c r="CG8" s="20"/>
      <c r="CH8" s="20"/>
      <c r="CI8" s="20"/>
      <c r="CJ8" s="20"/>
      <c r="CK8" s="20"/>
      <c r="CL8" s="20"/>
      <c r="CM8" s="20"/>
      <c r="CN8" s="21"/>
      <c r="CO8" s="21"/>
      <c r="CP8" s="21"/>
      <c r="CQ8" s="20"/>
      <c r="CR8" s="20"/>
      <c r="CS8" s="20"/>
      <c r="CT8" s="20"/>
      <c r="CU8" s="20"/>
      <c r="CV8" s="21"/>
      <c r="CW8" s="20"/>
      <c r="CX8" s="20"/>
      <c r="CY8" s="20"/>
      <c r="CZ8" s="27"/>
      <c r="DA8" s="27"/>
      <c r="DB8" s="27"/>
      <c r="DC8" s="27"/>
      <c r="DD8" s="27"/>
      <c r="DE8" s="27"/>
      <c r="DF8" s="153"/>
      <c r="DG8" s="235">
        <f aca="true" t="shared" si="3" ref="DG8:DG38">DE8+DC8+CY8+CW8+CU8+CS8+CQ8+CO8+CM8+CK8+CI8+CC8+CA8+BZ8+BX8</f>
        <v>0</v>
      </c>
      <c r="DH8" s="236">
        <f aca="true" t="shared" si="4" ref="DH8:DH38">DF8+DD8+DB8+CZ8+CX8+CV8+CT8+CR8+CP8+CN8+CL8+CJ8+CD8+CB8+BY8</f>
        <v>0</v>
      </c>
      <c r="DI8" s="29"/>
      <c r="DJ8" s="26"/>
      <c r="DK8" s="27"/>
      <c r="DL8" s="27"/>
      <c r="DM8" s="27"/>
      <c r="DN8" s="27"/>
      <c r="DO8" s="30"/>
      <c r="DP8" s="30"/>
      <c r="DQ8" s="30"/>
      <c r="DR8" s="30"/>
      <c r="DS8" s="30"/>
      <c r="DT8" s="30"/>
      <c r="DU8" s="30"/>
      <c r="DV8" s="27"/>
      <c r="DW8" s="30"/>
      <c r="DX8" s="221">
        <f aca="true" t="shared" si="5" ref="DX8:DX38">DV8+DT8+DR8+DP8+DN8+DL8+DJ8</f>
        <v>0</v>
      </c>
      <c r="DY8" s="206">
        <f aca="true" t="shared" si="6" ref="DY8:DY38">DW8+DU8+DS8+DQ8+DO8+DM8+DK8</f>
        <v>0</v>
      </c>
      <c r="DZ8" s="26"/>
      <c r="EA8" s="27"/>
      <c r="EB8" s="27"/>
      <c r="EC8" s="27"/>
      <c r="ED8" s="27"/>
      <c r="EE8" s="27"/>
      <c r="EF8" s="219">
        <f aca="true" t="shared" si="7" ref="EF8:EF38">ED8+EB8+DZ8</f>
        <v>0</v>
      </c>
      <c r="EG8" s="196">
        <f aca="true" t="shared" si="8" ref="EG8:EG38">EE8+EC8+EA8</f>
        <v>0</v>
      </c>
      <c r="EH8" s="26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17">
        <f aca="true" t="shared" si="9" ref="FB8:FB38">EV8+ET8+ER8+EP8+EN8+EL8+EJ8+EH8</f>
        <v>0</v>
      </c>
      <c r="FC8" s="197">
        <f aca="true" t="shared" si="10" ref="FC8:FC38">EW8+EU8+ES8+EQ8+EO8+EM8+EK8+EI8</f>
        <v>0</v>
      </c>
      <c r="FD8" s="103"/>
      <c r="FE8" s="32"/>
      <c r="FF8" s="33"/>
      <c r="FG8" s="34"/>
      <c r="FI8" s="3"/>
    </row>
    <row r="9" spans="1:170" s="122" customFormat="1" ht="12" customHeight="1">
      <c r="A9" s="274"/>
      <c r="B9" s="275" t="b">
        <v>1</v>
      </c>
      <c r="C9" s="274">
        <v>27</v>
      </c>
      <c r="D9" s="276">
        <v>20</v>
      </c>
      <c r="E9" s="276"/>
      <c r="F9" s="327">
        <v>40</v>
      </c>
      <c r="G9" s="328">
        <v>12</v>
      </c>
      <c r="H9" s="329">
        <v>721.7</v>
      </c>
      <c r="I9" s="320">
        <f>G9+F9</f>
        <v>52</v>
      </c>
      <c r="J9" s="316">
        <v>200.004</v>
      </c>
      <c r="K9" s="254">
        <f aca="true" t="shared" si="11" ref="K9:K21">J9/F9</f>
        <v>5.0001</v>
      </c>
      <c r="L9" s="254">
        <v>5</v>
      </c>
      <c r="M9" s="254"/>
      <c r="N9" s="254"/>
      <c r="O9" s="446"/>
      <c r="P9" s="446"/>
      <c r="Q9" s="446"/>
      <c r="R9" s="446"/>
      <c r="S9" s="446"/>
      <c r="T9" s="447"/>
      <c r="U9" s="447">
        <v>8.706</v>
      </c>
      <c r="V9" s="447"/>
      <c r="W9" s="447"/>
      <c r="X9" s="447"/>
      <c r="Y9" s="448">
        <v>165.693</v>
      </c>
      <c r="Z9" s="448"/>
      <c r="AA9" s="447"/>
      <c r="AB9" s="447">
        <v>389.706</v>
      </c>
      <c r="AC9" s="449">
        <f>AA9+Y9+W9</f>
        <v>165.693</v>
      </c>
      <c r="AD9" s="450">
        <f>AB9+X9</f>
        <v>389.706</v>
      </c>
      <c r="AE9" s="449">
        <f aca="true" t="shared" si="12" ref="AE9:AE21">AD9+AC9+U9</f>
        <v>564.105</v>
      </c>
      <c r="AF9" s="449">
        <f>AE9+H9</f>
        <v>1285.805</v>
      </c>
      <c r="AG9" s="40"/>
      <c r="AH9" s="113"/>
      <c r="AI9" s="114"/>
      <c r="AJ9" s="113"/>
      <c r="AK9" s="115"/>
      <c r="AL9" s="40"/>
      <c r="AM9" s="40"/>
      <c r="AN9" s="113"/>
      <c r="AO9" s="116"/>
      <c r="AP9" s="113"/>
      <c r="AQ9" s="116"/>
      <c r="AR9" s="113"/>
      <c r="AS9" s="116"/>
      <c r="AT9" s="113"/>
      <c r="AU9" s="154"/>
      <c r="AV9" s="155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233">
        <f t="shared" si="1"/>
        <v>0</v>
      </c>
      <c r="BR9" s="234">
        <f t="shared" si="2"/>
        <v>0</v>
      </c>
      <c r="BS9" s="170" t="s">
        <v>90</v>
      </c>
      <c r="BT9" s="118"/>
      <c r="BU9" s="119"/>
      <c r="BV9" s="120"/>
      <c r="BW9" s="260"/>
      <c r="BX9" s="114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68"/>
      <c r="DA9" s="68"/>
      <c r="DB9" s="68"/>
      <c r="DC9" s="68"/>
      <c r="DD9" s="68"/>
      <c r="DE9" s="68"/>
      <c r="DG9" s="235">
        <f t="shared" si="3"/>
        <v>0</v>
      </c>
      <c r="DH9" s="236">
        <f t="shared" si="4"/>
        <v>0</v>
      </c>
      <c r="DI9" s="117" t="s">
        <v>139</v>
      </c>
      <c r="DJ9" s="115"/>
      <c r="DK9" s="40"/>
      <c r="DL9" s="40"/>
      <c r="DM9" s="40"/>
      <c r="DN9" s="40"/>
      <c r="DO9" s="104"/>
      <c r="DP9" s="104"/>
      <c r="DQ9" s="104"/>
      <c r="DR9" s="104"/>
      <c r="DS9" s="104"/>
      <c r="DT9" s="104"/>
      <c r="DU9" s="104"/>
      <c r="DV9" s="40"/>
      <c r="DW9" s="104"/>
      <c r="DX9" s="221">
        <f t="shared" si="5"/>
        <v>0</v>
      </c>
      <c r="DY9" s="206">
        <f t="shared" si="6"/>
        <v>0</v>
      </c>
      <c r="DZ9" s="116"/>
      <c r="EA9" s="68"/>
      <c r="EB9" s="68"/>
      <c r="EC9" s="68"/>
      <c r="ED9" s="68"/>
      <c r="EE9" s="68"/>
      <c r="EF9" s="219">
        <f t="shared" si="7"/>
        <v>0</v>
      </c>
      <c r="EG9" s="196">
        <f t="shared" si="8"/>
        <v>0</v>
      </c>
      <c r="EH9" s="115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217">
        <f t="shared" si="9"/>
        <v>0</v>
      </c>
      <c r="FC9" s="197">
        <f t="shared" si="10"/>
        <v>0</v>
      </c>
      <c r="FD9" s="31">
        <f>FB9+EF9+DX9+DG9+BV9+BT9+BQ9+AS9+AQ9+AO9+AM9+AK9+AI9+AG9</f>
        <v>0</v>
      </c>
      <c r="FE9" s="32">
        <f>FC9+EG9+DY9+DH9+BW9+BR9+AT9+AR9+AP9+AN9+AL9+AJ9+AH9+BU9</f>
        <v>0</v>
      </c>
      <c r="FF9" s="40"/>
      <c r="FG9" s="121" t="b">
        <v>1</v>
      </c>
      <c r="FN9" s="122" t="s">
        <v>121</v>
      </c>
    </row>
    <row r="10" spans="1:163" s="122" customFormat="1" ht="12" customHeight="1">
      <c r="A10" s="274"/>
      <c r="B10" s="275" t="s">
        <v>4</v>
      </c>
      <c r="C10" s="274">
        <v>19</v>
      </c>
      <c r="D10" s="274">
        <v>19</v>
      </c>
      <c r="E10" s="274"/>
      <c r="F10" s="314">
        <v>40</v>
      </c>
      <c r="G10" s="320">
        <v>13</v>
      </c>
      <c r="H10" s="324">
        <v>491.4</v>
      </c>
      <c r="I10" s="320">
        <f aca="true" t="shared" si="13" ref="I10:I21">G10+F10</f>
        <v>53</v>
      </c>
      <c r="J10" s="316">
        <v>136.5</v>
      </c>
      <c r="K10" s="254">
        <f t="shared" si="11"/>
        <v>3.4125</v>
      </c>
      <c r="L10" s="254">
        <v>3.5</v>
      </c>
      <c r="M10" s="254"/>
      <c r="N10" s="254"/>
      <c r="O10" s="451"/>
      <c r="P10" s="451"/>
      <c r="Q10" s="451"/>
      <c r="R10" s="451"/>
      <c r="S10" s="451"/>
      <c r="T10" s="449"/>
      <c r="U10" s="452">
        <v>9.446</v>
      </c>
      <c r="V10" s="449"/>
      <c r="W10" s="449"/>
      <c r="X10" s="449"/>
      <c r="Y10" s="453">
        <v>26.958</v>
      </c>
      <c r="Z10" s="454"/>
      <c r="AA10" s="449"/>
      <c r="AB10" s="449">
        <v>124.468</v>
      </c>
      <c r="AC10" s="449">
        <f>AA10+Y10+W10</f>
        <v>26.958</v>
      </c>
      <c r="AD10" s="450">
        <f>AB10+X10</f>
        <v>124.468</v>
      </c>
      <c r="AE10" s="449">
        <f t="shared" si="12"/>
        <v>160.87199999999999</v>
      </c>
      <c r="AF10" s="449">
        <f aca="true" t="shared" si="14" ref="AF10:AF21">AE10+H10</f>
        <v>652.2719999999999</v>
      </c>
      <c r="AG10" s="32"/>
      <c r="AH10" s="123"/>
      <c r="AI10" s="124"/>
      <c r="AJ10" s="123"/>
      <c r="AK10" s="125"/>
      <c r="AL10" s="32"/>
      <c r="AM10" s="32"/>
      <c r="AN10" s="123"/>
      <c r="AO10" s="125"/>
      <c r="AP10" s="123"/>
      <c r="AQ10" s="125"/>
      <c r="AR10" s="123"/>
      <c r="AS10" s="125"/>
      <c r="AT10" s="123"/>
      <c r="AU10" s="124"/>
      <c r="AV10" s="156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233">
        <f t="shared" si="1"/>
        <v>0</v>
      </c>
      <c r="BR10" s="234">
        <f t="shared" si="2"/>
        <v>0</v>
      </c>
      <c r="BS10" s="117" t="s">
        <v>75</v>
      </c>
      <c r="BT10" s="126"/>
      <c r="BU10" s="127"/>
      <c r="BV10" s="128"/>
      <c r="BW10" s="245"/>
      <c r="BX10" s="124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235">
        <f t="shared" si="3"/>
        <v>0</v>
      </c>
      <c r="DH10" s="236">
        <f t="shared" si="4"/>
        <v>0</v>
      </c>
      <c r="DI10" s="117" t="s">
        <v>75</v>
      </c>
      <c r="DJ10" s="125"/>
      <c r="DK10" s="32"/>
      <c r="DL10" s="32"/>
      <c r="DM10" s="32"/>
      <c r="DN10" s="32"/>
      <c r="DO10" s="104"/>
      <c r="DP10" s="104"/>
      <c r="DQ10" s="104"/>
      <c r="DR10" s="104"/>
      <c r="DS10" s="104"/>
      <c r="DT10" s="104"/>
      <c r="DU10" s="104"/>
      <c r="DV10" s="32"/>
      <c r="DW10" s="104"/>
      <c r="DX10" s="221">
        <f t="shared" si="5"/>
        <v>0</v>
      </c>
      <c r="DY10" s="206">
        <f t="shared" si="6"/>
        <v>0</v>
      </c>
      <c r="DZ10" s="125"/>
      <c r="EA10" s="32"/>
      <c r="EB10" s="32"/>
      <c r="EC10" s="32"/>
      <c r="ED10" s="32"/>
      <c r="EE10" s="32"/>
      <c r="EF10" s="219">
        <f t="shared" si="7"/>
        <v>0</v>
      </c>
      <c r="EG10" s="196">
        <f t="shared" si="8"/>
        <v>0</v>
      </c>
      <c r="EH10" s="125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217">
        <f t="shared" si="9"/>
        <v>0</v>
      </c>
      <c r="FC10" s="197">
        <f t="shared" si="10"/>
        <v>0</v>
      </c>
      <c r="FD10" s="31">
        <f>FB10+EF10+DX10+DG10+BV10+BT10+BQ10+AS10+AQ10+AO10+AM10+AK10+AI10+AG10</f>
        <v>0</v>
      </c>
      <c r="FE10" s="32">
        <f>FC10+EG10+DY10+DH10+BW10+BR10+AT10+AR10+AP10+AN10+AL10+AJ10+AH10+BU10</f>
        <v>0</v>
      </c>
      <c r="FF10" s="32"/>
      <c r="FG10" s="121" t="s">
        <v>75</v>
      </c>
    </row>
    <row r="11" spans="1:163" s="122" customFormat="1" ht="15" customHeight="1">
      <c r="A11" s="274"/>
      <c r="B11" s="275" t="s">
        <v>143</v>
      </c>
      <c r="C11" s="274">
        <v>19</v>
      </c>
      <c r="D11" s="274">
        <v>19</v>
      </c>
      <c r="E11" s="274"/>
      <c r="F11" s="314">
        <v>39</v>
      </c>
      <c r="G11" s="320">
        <v>13</v>
      </c>
      <c r="H11" s="324">
        <v>404.8</v>
      </c>
      <c r="I11" s="320">
        <f t="shared" si="13"/>
        <v>52</v>
      </c>
      <c r="J11" s="316">
        <v>156.004</v>
      </c>
      <c r="K11" s="254">
        <f t="shared" si="11"/>
        <v>4.000102564102564</v>
      </c>
      <c r="L11" s="254">
        <v>4</v>
      </c>
      <c r="M11" s="254"/>
      <c r="N11" s="254"/>
      <c r="O11" s="451"/>
      <c r="P11" s="451"/>
      <c r="Q11" s="451"/>
      <c r="R11" s="451"/>
      <c r="S11" s="451"/>
      <c r="T11" s="449"/>
      <c r="U11" s="449">
        <v>10.446</v>
      </c>
      <c r="V11" s="449"/>
      <c r="W11" s="449"/>
      <c r="X11" s="449"/>
      <c r="Y11" s="449">
        <v>551.1</v>
      </c>
      <c r="Z11" s="449"/>
      <c r="AA11" s="449"/>
      <c r="AB11" s="449">
        <v>218.375</v>
      </c>
      <c r="AC11" s="449">
        <f aca="true" t="shared" si="15" ref="AC11:AC25">W11</f>
        <v>0</v>
      </c>
      <c r="AD11" s="450">
        <f aca="true" t="shared" si="16" ref="AD11:AD21">X11+Y11+AB11</f>
        <v>769.475</v>
      </c>
      <c r="AE11" s="449">
        <f t="shared" si="12"/>
        <v>779.921</v>
      </c>
      <c r="AF11" s="449">
        <f t="shared" si="14"/>
        <v>1184.721</v>
      </c>
      <c r="AG11" s="32"/>
      <c r="AH11" s="123"/>
      <c r="AI11" s="124"/>
      <c r="AJ11" s="123"/>
      <c r="AK11" s="125"/>
      <c r="AL11" s="32"/>
      <c r="AM11" s="32"/>
      <c r="AN11" s="123"/>
      <c r="AO11" s="125"/>
      <c r="AP11" s="123"/>
      <c r="AQ11" s="125"/>
      <c r="AR11" s="123"/>
      <c r="AS11" s="125"/>
      <c r="AT11" s="123"/>
      <c r="AU11" s="124"/>
      <c r="AV11" s="157"/>
      <c r="AW11" s="32"/>
      <c r="AX11" s="32"/>
      <c r="AY11" s="32"/>
      <c r="AZ11" s="32"/>
      <c r="BA11" s="32"/>
      <c r="BB11" s="32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32"/>
      <c r="BN11" s="32"/>
      <c r="BO11" s="32"/>
      <c r="BP11" s="32"/>
      <c r="BQ11" s="233">
        <f t="shared" si="1"/>
        <v>0</v>
      </c>
      <c r="BR11" s="234">
        <f t="shared" si="2"/>
        <v>0</v>
      </c>
      <c r="BS11" s="117" t="s">
        <v>5</v>
      </c>
      <c r="BT11" s="126"/>
      <c r="BU11" s="127"/>
      <c r="BV11" s="128"/>
      <c r="BW11" s="245"/>
      <c r="BX11" s="124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235">
        <f t="shared" si="3"/>
        <v>0</v>
      </c>
      <c r="DH11" s="236">
        <f t="shared" si="4"/>
        <v>0</v>
      </c>
      <c r="DI11" s="117" t="s">
        <v>5</v>
      </c>
      <c r="DJ11" s="125"/>
      <c r="DK11" s="32"/>
      <c r="DL11" s="32"/>
      <c r="DM11" s="32"/>
      <c r="DN11" s="32"/>
      <c r="DO11" s="104"/>
      <c r="DP11" s="104"/>
      <c r="DQ11" s="104"/>
      <c r="DR11" s="104"/>
      <c r="DS11" s="104"/>
      <c r="DT11" s="104"/>
      <c r="DU11" s="104"/>
      <c r="DV11" s="32"/>
      <c r="DW11" s="104"/>
      <c r="DX11" s="221">
        <f t="shared" si="5"/>
        <v>0</v>
      </c>
      <c r="DY11" s="206">
        <f t="shared" si="6"/>
        <v>0</v>
      </c>
      <c r="DZ11" s="125"/>
      <c r="EA11" s="32"/>
      <c r="EB11" s="32"/>
      <c r="EC11" s="32"/>
      <c r="ED11" s="32"/>
      <c r="EE11" s="32"/>
      <c r="EF11" s="219">
        <f t="shared" si="7"/>
        <v>0</v>
      </c>
      <c r="EG11" s="196">
        <f t="shared" si="8"/>
        <v>0</v>
      </c>
      <c r="EH11" s="125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217">
        <f t="shared" si="9"/>
        <v>0</v>
      </c>
      <c r="FC11" s="197">
        <f t="shared" si="10"/>
        <v>0</v>
      </c>
      <c r="FD11" s="31">
        <f>FB11+EF11+DX11+DG11+BV11+BT11+BQ11+AS11+AQ11+AO11+AM11+AK11+AI11+AG11</f>
        <v>0</v>
      </c>
      <c r="FE11" s="32">
        <f>FC11+EG11+DY11+DH11+BW11+BR11+AT11+AR11+AP11+AN11+AL11+AJ11+AH11+BU11</f>
        <v>0</v>
      </c>
      <c r="FF11" s="32"/>
      <c r="FG11" s="121" t="s">
        <v>5</v>
      </c>
    </row>
    <row r="12" spans="1:164" s="122" customFormat="1" ht="12" customHeight="1" thickBot="1">
      <c r="A12" s="274"/>
      <c r="B12" s="275" t="s">
        <v>6</v>
      </c>
      <c r="C12" s="274">
        <v>19</v>
      </c>
      <c r="D12" s="274">
        <v>19</v>
      </c>
      <c r="E12" s="274"/>
      <c r="F12" s="314">
        <v>39</v>
      </c>
      <c r="G12" s="320">
        <v>13</v>
      </c>
      <c r="H12" s="324">
        <v>1180.8</v>
      </c>
      <c r="I12" s="320">
        <f t="shared" si="13"/>
        <v>52</v>
      </c>
      <c r="J12" s="316">
        <v>271.77</v>
      </c>
      <c r="K12" s="254">
        <f t="shared" si="11"/>
        <v>6.968461538461538</v>
      </c>
      <c r="L12" s="254">
        <v>6</v>
      </c>
      <c r="M12" s="254"/>
      <c r="N12" s="254"/>
      <c r="O12" s="451"/>
      <c r="P12" s="451"/>
      <c r="Q12" s="451"/>
      <c r="R12" s="451"/>
      <c r="S12" s="451"/>
      <c r="T12" s="449"/>
      <c r="U12" s="449">
        <v>9.446</v>
      </c>
      <c r="V12" s="449"/>
      <c r="W12" s="449"/>
      <c r="X12" s="449">
        <v>500</v>
      </c>
      <c r="Y12" s="449"/>
      <c r="Z12" s="449"/>
      <c r="AA12" s="449"/>
      <c r="AB12" s="449">
        <v>329.709</v>
      </c>
      <c r="AC12" s="449">
        <f t="shared" si="15"/>
        <v>0</v>
      </c>
      <c r="AD12" s="450">
        <f t="shared" si="16"/>
        <v>829.7090000000001</v>
      </c>
      <c r="AE12" s="449">
        <f t="shared" si="12"/>
        <v>839.1550000000001</v>
      </c>
      <c r="AF12" s="449">
        <f t="shared" si="14"/>
        <v>2019.955</v>
      </c>
      <c r="AG12" s="32"/>
      <c r="AH12" s="123"/>
      <c r="AI12" s="124"/>
      <c r="AJ12" s="123"/>
      <c r="AK12" s="125"/>
      <c r="AL12" s="32"/>
      <c r="AM12" s="32"/>
      <c r="AN12" s="123"/>
      <c r="AO12" s="129"/>
      <c r="AP12" s="123"/>
      <c r="AQ12" s="129"/>
      <c r="AR12" s="123"/>
      <c r="AS12" s="129"/>
      <c r="AT12" s="123"/>
      <c r="AU12" s="158"/>
      <c r="AV12" s="1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233">
        <f t="shared" si="1"/>
        <v>0</v>
      </c>
      <c r="BR12" s="234">
        <f t="shared" si="2"/>
        <v>0</v>
      </c>
      <c r="BS12" s="117" t="s">
        <v>76</v>
      </c>
      <c r="BT12" s="126"/>
      <c r="BU12" s="127"/>
      <c r="BV12" s="128"/>
      <c r="BW12" s="245"/>
      <c r="BX12" s="124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59"/>
      <c r="DA12" s="59"/>
      <c r="DB12" s="59"/>
      <c r="DC12" s="59"/>
      <c r="DD12" s="59"/>
      <c r="DE12" s="59"/>
      <c r="DF12" s="59"/>
      <c r="DG12" s="235">
        <f t="shared" si="3"/>
        <v>0</v>
      </c>
      <c r="DH12" s="236">
        <f t="shared" si="4"/>
        <v>0</v>
      </c>
      <c r="DI12" s="117" t="s">
        <v>76</v>
      </c>
      <c r="DJ12" s="125"/>
      <c r="DK12" s="32"/>
      <c r="DL12" s="32"/>
      <c r="DM12" s="32"/>
      <c r="DN12" s="32"/>
      <c r="DO12" s="104"/>
      <c r="DP12" s="104"/>
      <c r="DQ12" s="104"/>
      <c r="DR12" s="104"/>
      <c r="DS12" s="104"/>
      <c r="DT12" s="104"/>
      <c r="DU12" s="104"/>
      <c r="DV12" s="32"/>
      <c r="DW12" s="104"/>
      <c r="DX12" s="221">
        <f t="shared" si="5"/>
        <v>0</v>
      </c>
      <c r="DY12" s="206">
        <f t="shared" si="6"/>
        <v>0</v>
      </c>
      <c r="DZ12" s="129"/>
      <c r="EA12" s="59"/>
      <c r="EB12" s="59"/>
      <c r="EC12" s="59"/>
      <c r="ED12" s="59"/>
      <c r="EE12" s="59"/>
      <c r="EF12" s="219">
        <f t="shared" si="7"/>
        <v>0</v>
      </c>
      <c r="EG12" s="196">
        <f t="shared" si="8"/>
        <v>0</v>
      </c>
      <c r="EH12" s="125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217">
        <f t="shared" si="9"/>
        <v>0</v>
      </c>
      <c r="FC12" s="197">
        <f t="shared" si="10"/>
        <v>0</v>
      </c>
      <c r="FD12" s="31">
        <f>FB12+EF12+DX12+DG12+BV12+BT12+BQ12+AS12+AQ12+AO12+AM12+AK12+AI12+AG12</f>
        <v>0</v>
      </c>
      <c r="FE12" s="32">
        <f>FC12+EG12+DY12+DH12+BW12+BR12+AT12+AR12+AP12+AN12+AL12+AJ12+AH12+BU12</f>
        <v>0</v>
      </c>
      <c r="FF12" s="32"/>
      <c r="FG12" s="121" t="s">
        <v>76</v>
      </c>
      <c r="FH12" s="130"/>
    </row>
    <row r="13" spans="1:163" s="122" customFormat="1" ht="12" customHeight="1" thickBot="1">
      <c r="A13" s="274"/>
      <c r="B13" s="275" t="s">
        <v>7</v>
      </c>
      <c r="C13" s="274">
        <v>19</v>
      </c>
      <c r="D13" s="274">
        <v>19</v>
      </c>
      <c r="E13" s="274"/>
      <c r="F13" s="314">
        <v>40</v>
      </c>
      <c r="G13" s="320">
        <v>12</v>
      </c>
      <c r="H13" s="324">
        <v>112.6</v>
      </c>
      <c r="I13" s="320">
        <f t="shared" si="13"/>
        <v>52</v>
      </c>
      <c r="J13" s="316">
        <v>78.3</v>
      </c>
      <c r="K13" s="254">
        <f t="shared" si="11"/>
        <v>1.9575</v>
      </c>
      <c r="L13" s="254">
        <v>2</v>
      </c>
      <c r="M13" s="254"/>
      <c r="N13" s="254"/>
      <c r="O13" s="451"/>
      <c r="P13" s="451"/>
      <c r="Q13" s="451"/>
      <c r="R13" s="451"/>
      <c r="S13" s="451"/>
      <c r="T13" s="449"/>
      <c r="U13" s="449"/>
      <c r="V13" s="449"/>
      <c r="W13" s="449"/>
      <c r="X13" s="449"/>
      <c r="Y13" s="449">
        <v>18.5</v>
      </c>
      <c r="Z13" s="449"/>
      <c r="AA13" s="449"/>
      <c r="AB13" s="449">
        <v>110.877</v>
      </c>
      <c r="AC13" s="449">
        <f t="shared" si="15"/>
        <v>0</v>
      </c>
      <c r="AD13" s="450">
        <f t="shared" si="16"/>
        <v>129.377</v>
      </c>
      <c r="AE13" s="449">
        <f t="shared" si="12"/>
        <v>129.377</v>
      </c>
      <c r="AF13" s="449">
        <f t="shared" si="14"/>
        <v>241.977</v>
      </c>
      <c r="AG13" s="131"/>
      <c r="AH13" s="132"/>
      <c r="AI13" s="133"/>
      <c r="AJ13" s="123"/>
      <c r="AK13" s="134"/>
      <c r="AL13" s="32"/>
      <c r="AM13" s="131"/>
      <c r="AN13" s="123"/>
      <c r="AO13" s="135"/>
      <c r="AP13" s="136"/>
      <c r="AQ13" s="137"/>
      <c r="AR13" s="136"/>
      <c r="AS13" s="135"/>
      <c r="AT13" s="138"/>
      <c r="AU13" s="32"/>
      <c r="AV13" s="156"/>
      <c r="AW13" s="140"/>
      <c r="AX13" s="32"/>
      <c r="AY13" s="32"/>
      <c r="AZ13" s="32"/>
      <c r="BA13" s="32"/>
      <c r="BB13" s="160"/>
      <c r="BC13" s="32"/>
      <c r="BD13" s="32"/>
      <c r="BE13" s="32"/>
      <c r="BF13" s="32"/>
      <c r="BG13" s="131"/>
      <c r="BH13" s="32"/>
      <c r="BI13" s="32"/>
      <c r="BJ13" s="32"/>
      <c r="BK13" s="32"/>
      <c r="BL13" s="32"/>
      <c r="BM13" s="32"/>
      <c r="BN13" s="32"/>
      <c r="BO13" s="131"/>
      <c r="BP13" s="32"/>
      <c r="BQ13" s="233">
        <f t="shared" si="1"/>
        <v>0</v>
      </c>
      <c r="BR13" s="234">
        <f t="shared" si="2"/>
        <v>0</v>
      </c>
      <c r="BS13" s="117" t="s">
        <v>7</v>
      </c>
      <c r="BT13" s="126"/>
      <c r="BU13" s="127"/>
      <c r="BV13" s="128"/>
      <c r="BW13" s="245"/>
      <c r="BX13" s="124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235">
        <f t="shared" si="3"/>
        <v>0</v>
      </c>
      <c r="DH13" s="236">
        <f t="shared" si="4"/>
        <v>0</v>
      </c>
      <c r="DI13" s="117" t="s">
        <v>7</v>
      </c>
      <c r="DJ13" s="125"/>
      <c r="DK13" s="32"/>
      <c r="DL13" s="32"/>
      <c r="DM13" s="32"/>
      <c r="DN13" s="32"/>
      <c r="DO13" s="139"/>
      <c r="DP13" s="139"/>
      <c r="DQ13" s="139"/>
      <c r="DR13" s="139"/>
      <c r="DS13" s="139"/>
      <c r="DT13" s="139"/>
      <c r="DU13" s="139"/>
      <c r="DV13" s="32"/>
      <c r="DW13" s="139"/>
      <c r="DX13" s="221">
        <f t="shared" si="5"/>
        <v>0</v>
      </c>
      <c r="DY13" s="206">
        <f t="shared" si="6"/>
        <v>0</v>
      </c>
      <c r="DZ13" s="32"/>
      <c r="EA13" s="32"/>
      <c r="EB13" s="32"/>
      <c r="EC13" s="32"/>
      <c r="ED13" s="32"/>
      <c r="EE13" s="32"/>
      <c r="EF13" s="219">
        <f t="shared" si="7"/>
        <v>0</v>
      </c>
      <c r="EG13" s="196">
        <f t="shared" si="8"/>
        <v>0</v>
      </c>
      <c r="EH13" s="125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217">
        <f t="shared" si="9"/>
        <v>0</v>
      </c>
      <c r="FC13" s="197">
        <f t="shared" si="10"/>
        <v>0</v>
      </c>
      <c r="FD13" s="31">
        <f>FB13+EF13+DX13+DG13+BV13+BT13+BQ13+AS13+AQ13+AO13+AM13+AK13+AI13+AG13</f>
        <v>0</v>
      </c>
      <c r="FE13" s="32">
        <f>FC13+EG13+DY13+DH13+BW13+BR13+AT13+AR13+AP13+AN13+AL13+AJ13+AH13+BU13</f>
        <v>0</v>
      </c>
      <c r="FF13" s="32"/>
      <c r="FG13" s="121" t="s">
        <v>7</v>
      </c>
    </row>
    <row r="14" spans="1:163" s="122" customFormat="1" ht="12" customHeight="1">
      <c r="A14" s="274"/>
      <c r="B14" s="275" t="s">
        <v>8</v>
      </c>
      <c r="C14" s="274">
        <v>10</v>
      </c>
      <c r="D14" s="274">
        <v>10</v>
      </c>
      <c r="E14" s="274"/>
      <c r="F14" s="314">
        <v>39</v>
      </c>
      <c r="G14" s="320">
        <v>13</v>
      </c>
      <c r="H14" s="324">
        <v>50.1</v>
      </c>
      <c r="I14" s="320">
        <f t="shared" si="13"/>
        <v>52</v>
      </c>
      <c r="J14" s="316">
        <v>50.7</v>
      </c>
      <c r="K14" s="254">
        <f t="shared" si="11"/>
        <v>1.3</v>
      </c>
      <c r="L14" s="254">
        <v>1.3</v>
      </c>
      <c r="M14" s="254"/>
      <c r="N14" s="254"/>
      <c r="O14" s="451"/>
      <c r="P14" s="451"/>
      <c r="Q14" s="451"/>
      <c r="R14" s="451"/>
      <c r="S14" s="451"/>
      <c r="T14" s="449"/>
      <c r="U14" s="449">
        <v>80.846</v>
      </c>
      <c r="V14" s="449"/>
      <c r="W14" s="449"/>
      <c r="X14" s="449"/>
      <c r="Y14" s="449">
        <v>154.8</v>
      </c>
      <c r="Z14" s="449"/>
      <c r="AA14" s="449"/>
      <c r="AB14" s="449">
        <v>0.158</v>
      </c>
      <c r="AC14" s="449">
        <f t="shared" si="15"/>
        <v>0</v>
      </c>
      <c r="AD14" s="450">
        <f t="shared" si="16"/>
        <v>154.958</v>
      </c>
      <c r="AE14" s="449">
        <f t="shared" si="12"/>
        <v>235.804</v>
      </c>
      <c r="AF14" s="449">
        <f t="shared" si="14"/>
        <v>285.904</v>
      </c>
      <c r="AG14" s="32"/>
      <c r="AH14" s="123"/>
      <c r="AI14" s="124"/>
      <c r="AJ14" s="123"/>
      <c r="AK14" s="125"/>
      <c r="AL14" s="32"/>
      <c r="AM14" s="32"/>
      <c r="AN14" s="123"/>
      <c r="AO14" s="125"/>
      <c r="AP14" s="123"/>
      <c r="AQ14" s="125"/>
      <c r="AR14" s="123"/>
      <c r="AS14" s="125"/>
      <c r="AT14" s="123"/>
      <c r="AU14" s="124"/>
      <c r="AV14" s="156"/>
      <c r="AW14" s="156"/>
      <c r="AX14" s="32"/>
      <c r="AY14" s="32"/>
      <c r="AZ14" s="104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233">
        <f t="shared" si="1"/>
        <v>0</v>
      </c>
      <c r="BR14" s="234">
        <f t="shared" si="2"/>
        <v>0</v>
      </c>
      <c r="BS14" s="117" t="s">
        <v>8</v>
      </c>
      <c r="BT14" s="126"/>
      <c r="BU14" s="127"/>
      <c r="BV14" s="128"/>
      <c r="BW14" s="245"/>
      <c r="BX14" s="124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235">
        <f t="shared" si="3"/>
        <v>0</v>
      </c>
      <c r="DH14" s="236">
        <f t="shared" si="4"/>
        <v>0</v>
      </c>
      <c r="DI14" s="117" t="s">
        <v>8</v>
      </c>
      <c r="DJ14" s="125"/>
      <c r="DK14" s="32"/>
      <c r="DL14" s="32"/>
      <c r="DM14" s="32"/>
      <c r="DN14" s="32"/>
      <c r="DO14" s="139"/>
      <c r="DP14" s="139"/>
      <c r="DQ14" s="139"/>
      <c r="DR14" s="104"/>
      <c r="DS14" s="104"/>
      <c r="DT14" s="104"/>
      <c r="DU14" s="104"/>
      <c r="DV14" s="32"/>
      <c r="DW14" s="139"/>
      <c r="DX14" s="221">
        <f t="shared" si="5"/>
        <v>0</v>
      </c>
      <c r="DY14" s="206">
        <f t="shared" si="6"/>
        <v>0</v>
      </c>
      <c r="DZ14" s="125"/>
      <c r="EA14" s="32"/>
      <c r="EB14" s="32"/>
      <c r="EC14" s="32"/>
      <c r="ED14" s="32"/>
      <c r="EE14" s="32"/>
      <c r="EF14" s="219">
        <f t="shared" si="7"/>
        <v>0</v>
      </c>
      <c r="EG14" s="196">
        <f t="shared" si="8"/>
        <v>0</v>
      </c>
      <c r="EH14" s="125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140"/>
      <c r="EY14" s="32"/>
      <c r="EZ14" s="32"/>
      <c r="FA14" s="32"/>
      <c r="FB14" s="217">
        <f t="shared" si="9"/>
        <v>0</v>
      </c>
      <c r="FC14" s="197">
        <f t="shared" si="10"/>
        <v>0</v>
      </c>
      <c r="FD14" s="31">
        <f aca="true" t="shared" si="17" ref="FD14:FD21">FB14+EF14+DX14+DG14+BV14+BT14+BQ14+AS14+AQ14+AO14+AM14+AL14+AK14+AI14+AG14</f>
        <v>0</v>
      </c>
      <c r="FE14" s="49">
        <f aca="true" t="shared" si="18" ref="FE14:FE21">FC14+EG14+DY14+DH14+BW14+BU14+BR14+AT14+AR14+AP14+AN14+AJ14+AH14</f>
        <v>0</v>
      </c>
      <c r="FF14" s="32"/>
      <c r="FG14" s="121" t="s">
        <v>8</v>
      </c>
    </row>
    <row r="15" spans="1:163" s="122" customFormat="1" ht="12" customHeight="1">
      <c r="A15" s="274"/>
      <c r="B15" s="275" t="s">
        <v>9</v>
      </c>
      <c r="C15" s="274">
        <v>10</v>
      </c>
      <c r="D15" s="274">
        <v>10</v>
      </c>
      <c r="E15" s="274"/>
      <c r="F15" s="314">
        <v>39</v>
      </c>
      <c r="G15" s="320">
        <v>13</v>
      </c>
      <c r="H15" s="324">
        <v>50.861</v>
      </c>
      <c r="I15" s="320">
        <f t="shared" si="13"/>
        <v>52</v>
      </c>
      <c r="J15" s="316">
        <v>78</v>
      </c>
      <c r="K15" s="254">
        <f t="shared" si="11"/>
        <v>2</v>
      </c>
      <c r="L15" s="254">
        <v>2</v>
      </c>
      <c r="M15" s="254"/>
      <c r="N15" s="254"/>
      <c r="O15" s="451"/>
      <c r="P15" s="451"/>
      <c r="Q15" s="451"/>
      <c r="R15" s="451"/>
      <c r="S15" s="451"/>
      <c r="T15" s="449"/>
      <c r="U15" s="449">
        <v>126</v>
      </c>
      <c r="V15" s="449"/>
      <c r="W15" s="449"/>
      <c r="X15" s="449"/>
      <c r="Y15" s="449">
        <v>148.9</v>
      </c>
      <c r="Z15" s="449"/>
      <c r="AA15" s="449"/>
      <c r="AB15" s="449">
        <v>1.366</v>
      </c>
      <c r="AC15" s="449">
        <f t="shared" si="15"/>
        <v>0</v>
      </c>
      <c r="AD15" s="450">
        <f t="shared" si="16"/>
        <v>150.26600000000002</v>
      </c>
      <c r="AE15" s="449">
        <f t="shared" si="12"/>
        <v>276.266</v>
      </c>
      <c r="AF15" s="449">
        <f t="shared" si="14"/>
        <v>327.127</v>
      </c>
      <c r="AG15" s="32"/>
      <c r="AH15" s="123"/>
      <c r="AI15" s="124"/>
      <c r="AJ15" s="123"/>
      <c r="AK15" s="125"/>
      <c r="AL15" s="32"/>
      <c r="AM15" s="32"/>
      <c r="AN15" s="123"/>
      <c r="AO15" s="125"/>
      <c r="AP15" s="123"/>
      <c r="AQ15" s="125"/>
      <c r="AR15" s="123"/>
      <c r="AS15" s="125"/>
      <c r="AT15" s="123"/>
      <c r="AU15" s="124"/>
      <c r="AV15" s="156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233">
        <f t="shared" si="1"/>
        <v>0</v>
      </c>
      <c r="BR15" s="234">
        <f t="shared" si="2"/>
        <v>0</v>
      </c>
      <c r="BS15" s="117" t="s">
        <v>9</v>
      </c>
      <c r="BT15" s="126"/>
      <c r="BU15" s="127"/>
      <c r="BV15" s="128"/>
      <c r="BW15" s="245"/>
      <c r="BX15" s="124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160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235">
        <f t="shared" si="3"/>
        <v>0</v>
      </c>
      <c r="DH15" s="236">
        <f t="shared" si="4"/>
        <v>0</v>
      </c>
      <c r="DI15" s="117" t="s">
        <v>9</v>
      </c>
      <c r="DJ15" s="125"/>
      <c r="DK15" s="32"/>
      <c r="DL15" s="32"/>
      <c r="DM15" s="32"/>
      <c r="DN15" s="32"/>
      <c r="DO15" s="139"/>
      <c r="DP15" s="139"/>
      <c r="DQ15" s="139"/>
      <c r="DR15" s="104"/>
      <c r="DS15" s="104"/>
      <c r="DT15" s="104"/>
      <c r="DU15" s="104"/>
      <c r="DV15" s="32"/>
      <c r="DW15" s="139"/>
      <c r="DX15" s="221">
        <f t="shared" si="5"/>
        <v>0</v>
      </c>
      <c r="DY15" s="206">
        <f t="shared" si="6"/>
        <v>0</v>
      </c>
      <c r="DZ15" s="125"/>
      <c r="EA15" s="32"/>
      <c r="EB15" s="32"/>
      <c r="EC15" s="32"/>
      <c r="ED15" s="32"/>
      <c r="EE15" s="32"/>
      <c r="EF15" s="219">
        <f t="shared" si="7"/>
        <v>0</v>
      </c>
      <c r="EG15" s="196">
        <f t="shared" si="8"/>
        <v>0</v>
      </c>
      <c r="EH15" s="125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217">
        <f t="shared" si="9"/>
        <v>0</v>
      </c>
      <c r="FC15" s="197">
        <f t="shared" si="10"/>
        <v>0</v>
      </c>
      <c r="FD15" s="31">
        <f t="shared" si="17"/>
        <v>0</v>
      </c>
      <c r="FE15" s="49">
        <f t="shared" si="18"/>
        <v>0</v>
      </c>
      <c r="FF15" s="32"/>
      <c r="FG15" s="121" t="s">
        <v>9</v>
      </c>
    </row>
    <row r="16" spans="1:163" s="122" customFormat="1" ht="12" customHeight="1">
      <c r="A16" s="274"/>
      <c r="B16" s="275" t="s">
        <v>10</v>
      </c>
      <c r="C16" s="274">
        <v>10</v>
      </c>
      <c r="D16" s="274">
        <v>10</v>
      </c>
      <c r="E16" s="274"/>
      <c r="F16" s="314">
        <v>39</v>
      </c>
      <c r="G16" s="320">
        <v>13</v>
      </c>
      <c r="H16" s="324">
        <v>113.4</v>
      </c>
      <c r="I16" s="320">
        <f t="shared" si="13"/>
        <v>52</v>
      </c>
      <c r="J16" s="316">
        <v>50.7</v>
      </c>
      <c r="K16" s="254">
        <f t="shared" si="11"/>
        <v>1.3</v>
      </c>
      <c r="L16" s="254">
        <v>1.3</v>
      </c>
      <c r="M16" s="254"/>
      <c r="N16" s="254"/>
      <c r="O16" s="451"/>
      <c r="P16" s="451"/>
      <c r="Q16" s="451"/>
      <c r="R16" s="451"/>
      <c r="S16" s="451"/>
      <c r="T16" s="449"/>
      <c r="U16" s="449">
        <v>51.846</v>
      </c>
      <c r="V16" s="449"/>
      <c r="W16" s="449"/>
      <c r="X16" s="449"/>
      <c r="Y16" s="449">
        <v>13.7</v>
      </c>
      <c r="Z16" s="449"/>
      <c r="AA16" s="449"/>
      <c r="AB16" s="449">
        <v>7.718</v>
      </c>
      <c r="AC16" s="449">
        <f t="shared" si="15"/>
        <v>0</v>
      </c>
      <c r="AD16" s="450">
        <f t="shared" si="16"/>
        <v>21.418</v>
      </c>
      <c r="AE16" s="449">
        <f t="shared" si="12"/>
        <v>73.264</v>
      </c>
      <c r="AF16" s="449">
        <f t="shared" si="14"/>
        <v>186.664</v>
      </c>
      <c r="AG16" s="32"/>
      <c r="AH16" s="123"/>
      <c r="AI16" s="124"/>
      <c r="AJ16" s="123"/>
      <c r="AK16" s="125"/>
      <c r="AL16" s="32"/>
      <c r="AM16" s="32"/>
      <c r="AN16" s="123"/>
      <c r="AO16" s="125"/>
      <c r="AP16" s="123"/>
      <c r="AQ16" s="125"/>
      <c r="AR16" s="123"/>
      <c r="AS16" s="125"/>
      <c r="AT16" s="123"/>
      <c r="AU16" s="124"/>
      <c r="AV16" s="1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233">
        <f t="shared" si="1"/>
        <v>0</v>
      </c>
      <c r="BR16" s="234">
        <f t="shared" si="2"/>
        <v>0</v>
      </c>
      <c r="BS16" s="117" t="s">
        <v>77</v>
      </c>
      <c r="BT16" s="126"/>
      <c r="BU16" s="127"/>
      <c r="BV16" s="128"/>
      <c r="BW16" s="245"/>
      <c r="BX16" s="124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235">
        <f t="shared" si="3"/>
        <v>0</v>
      </c>
      <c r="DH16" s="236">
        <f t="shared" si="4"/>
        <v>0</v>
      </c>
      <c r="DI16" s="117" t="s">
        <v>77</v>
      </c>
      <c r="DJ16" s="125"/>
      <c r="DK16" s="32"/>
      <c r="DL16" s="32"/>
      <c r="DM16" s="32"/>
      <c r="DN16" s="32"/>
      <c r="DO16" s="139"/>
      <c r="DP16" s="139"/>
      <c r="DQ16" s="139"/>
      <c r="DR16" s="104"/>
      <c r="DS16" s="104"/>
      <c r="DT16" s="104"/>
      <c r="DU16" s="104"/>
      <c r="DV16" s="32"/>
      <c r="DW16" s="139"/>
      <c r="DX16" s="221">
        <f t="shared" si="5"/>
        <v>0</v>
      </c>
      <c r="DY16" s="206">
        <f t="shared" si="6"/>
        <v>0</v>
      </c>
      <c r="DZ16" s="125"/>
      <c r="EA16" s="32"/>
      <c r="EB16" s="32"/>
      <c r="EC16" s="32"/>
      <c r="ED16" s="32"/>
      <c r="EE16" s="32"/>
      <c r="EF16" s="219">
        <f t="shared" si="7"/>
        <v>0</v>
      </c>
      <c r="EG16" s="196">
        <f t="shared" si="8"/>
        <v>0</v>
      </c>
      <c r="EH16" s="125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217">
        <f t="shared" si="9"/>
        <v>0</v>
      </c>
      <c r="FC16" s="197">
        <f t="shared" si="10"/>
        <v>0</v>
      </c>
      <c r="FD16" s="31">
        <f t="shared" si="17"/>
        <v>0</v>
      </c>
      <c r="FE16" s="49">
        <f t="shared" si="18"/>
        <v>0</v>
      </c>
      <c r="FF16" s="32"/>
      <c r="FG16" s="121" t="s">
        <v>77</v>
      </c>
    </row>
    <row r="17" spans="1:163" s="122" customFormat="1" ht="12" customHeight="1">
      <c r="A17" s="274"/>
      <c r="B17" s="275" t="s">
        <v>11</v>
      </c>
      <c r="C17" s="274">
        <v>10</v>
      </c>
      <c r="D17" s="274">
        <v>10</v>
      </c>
      <c r="E17" s="274"/>
      <c r="F17" s="314">
        <v>39</v>
      </c>
      <c r="G17" s="320">
        <v>13</v>
      </c>
      <c r="H17" s="324">
        <v>201.7</v>
      </c>
      <c r="I17" s="320">
        <f t="shared" si="13"/>
        <v>52</v>
      </c>
      <c r="J17" s="316">
        <v>81.837</v>
      </c>
      <c r="K17" s="254">
        <f t="shared" si="11"/>
        <v>2.0983846153846155</v>
      </c>
      <c r="L17" s="254">
        <v>2</v>
      </c>
      <c r="M17" s="254"/>
      <c r="N17" s="254"/>
      <c r="O17" s="451"/>
      <c r="P17" s="451"/>
      <c r="Q17" s="451"/>
      <c r="R17" s="451"/>
      <c r="S17" s="451"/>
      <c r="T17" s="449"/>
      <c r="U17" s="449"/>
      <c r="V17" s="449"/>
      <c r="W17" s="449"/>
      <c r="X17" s="449"/>
      <c r="Y17" s="449">
        <v>37.9</v>
      </c>
      <c r="Z17" s="449"/>
      <c r="AA17" s="449"/>
      <c r="AB17" s="449">
        <v>72.626</v>
      </c>
      <c r="AC17" s="449">
        <f t="shared" si="15"/>
        <v>0</v>
      </c>
      <c r="AD17" s="450">
        <f t="shared" si="16"/>
        <v>110.52600000000001</v>
      </c>
      <c r="AE17" s="449">
        <f t="shared" si="12"/>
        <v>110.52600000000001</v>
      </c>
      <c r="AF17" s="449">
        <f t="shared" si="14"/>
        <v>312.226</v>
      </c>
      <c r="AG17" s="32"/>
      <c r="AH17" s="123"/>
      <c r="AI17" s="124"/>
      <c r="AJ17" s="123"/>
      <c r="AK17" s="125"/>
      <c r="AL17" s="32"/>
      <c r="AM17" s="32"/>
      <c r="AN17" s="123"/>
      <c r="AO17" s="125"/>
      <c r="AP17" s="123"/>
      <c r="AQ17" s="125"/>
      <c r="AR17" s="123"/>
      <c r="AS17" s="125"/>
      <c r="AT17" s="123"/>
      <c r="AU17" s="124"/>
      <c r="AV17" s="156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233">
        <f t="shared" si="1"/>
        <v>0</v>
      </c>
      <c r="BR17" s="234">
        <f t="shared" si="2"/>
        <v>0</v>
      </c>
      <c r="BS17" s="117" t="s">
        <v>78</v>
      </c>
      <c r="BT17" s="126"/>
      <c r="BU17" s="127"/>
      <c r="BV17" s="128"/>
      <c r="BW17" s="245"/>
      <c r="BX17" s="124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235">
        <f t="shared" si="3"/>
        <v>0</v>
      </c>
      <c r="DH17" s="236">
        <f t="shared" si="4"/>
        <v>0</v>
      </c>
      <c r="DI17" s="117" t="s">
        <v>78</v>
      </c>
      <c r="DJ17" s="125"/>
      <c r="DK17" s="32"/>
      <c r="DL17" s="32"/>
      <c r="DM17" s="32"/>
      <c r="DN17" s="32"/>
      <c r="DO17" s="104"/>
      <c r="DP17" s="104"/>
      <c r="DQ17" s="104"/>
      <c r="DR17" s="104"/>
      <c r="DS17" s="104"/>
      <c r="DT17" s="104"/>
      <c r="DU17" s="104"/>
      <c r="DV17" s="32"/>
      <c r="DW17" s="104"/>
      <c r="DX17" s="221">
        <f t="shared" si="5"/>
        <v>0</v>
      </c>
      <c r="DY17" s="206">
        <f t="shared" si="6"/>
        <v>0</v>
      </c>
      <c r="DZ17" s="125"/>
      <c r="EA17" s="32"/>
      <c r="EB17" s="32"/>
      <c r="EC17" s="32"/>
      <c r="ED17" s="32"/>
      <c r="EE17" s="32"/>
      <c r="EF17" s="219">
        <f t="shared" si="7"/>
        <v>0</v>
      </c>
      <c r="EG17" s="196">
        <f t="shared" si="8"/>
        <v>0</v>
      </c>
      <c r="EH17" s="125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217">
        <f t="shared" si="9"/>
        <v>0</v>
      </c>
      <c r="FC17" s="197">
        <f t="shared" si="10"/>
        <v>0</v>
      </c>
      <c r="FD17" s="31">
        <f t="shared" si="17"/>
        <v>0</v>
      </c>
      <c r="FE17" s="49">
        <f t="shared" si="18"/>
        <v>0</v>
      </c>
      <c r="FF17" s="32"/>
      <c r="FG17" s="121" t="s">
        <v>78</v>
      </c>
    </row>
    <row r="18" spans="1:165" s="122" customFormat="1" ht="12" customHeight="1">
      <c r="A18" s="274"/>
      <c r="B18" s="275" t="s">
        <v>99</v>
      </c>
      <c r="C18" s="274">
        <v>10</v>
      </c>
      <c r="D18" s="274">
        <v>10</v>
      </c>
      <c r="E18" s="274"/>
      <c r="F18" s="314">
        <v>39</v>
      </c>
      <c r="G18" s="320">
        <v>13</v>
      </c>
      <c r="H18" s="324">
        <v>141.2</v>
      </c>
      <c r="I18" s="320">
        <f t="shared" si="13"/>
        <v>52</v>
      </c>
      <c r="J18" s="316">
        <v>51.498</v>
      </c>
      <c r="K18" s="254">
        <f t="shared" si="11"/>
        <v>1.3204615384615384</v>
      </c>
      <c r="L18" s="254">
        <v>1.3</v>
      </c>
      <c r="M18" s="254"/>
      <c r="N18" s="254"/>
      <c r="O18" s="451"/>
      <c r="P18" s="451"/>
      <c r="Q18" s="451"/>
      <c r="R18" s="451"/>
      <c r="S18" s="451"/>
      <c r="T18" s="449"/>
      <c r="U18" s="449">
        <v>8.573</v>
      </c>
      <c r="V18" s="449"/>
      <c r="W18" s="449"/>
      <c r="X18" s="449"/>
      <c r="Y18" s="449">
        <v>0.135</v>
      </c>
      <c r="Z18" s="449"/>
      <c r="AA18" s="449"/>
      <c r="AB18" s="449">
        <v>11.6</v>
      </c>
      <c r="AC18" s="449">
        <f t="shared" si="15"/>
        <v>0</v>
      </c>
      <c r="AD18" s="450">
        <f t="shared" si="16"/>
        <v>11.735</v>
      </c>
      <c r="AE18" s="449">
        <f t="shared" si="12"/>
        <v>20.308</v>
      </c>
      <c r="AF18" s="449">
        <f t="shared" si="14"/>
        <v>161.50799999999998</v>
      </c>
      <c r="AG18" s="131"/>
      <c r="AH18" s="123"/>
      <c r="AI18" s="133"/>
      <c r="AJ18" s="123"/>
      <c r="AK18" s="134"/>
      <c r="AL18" s="32"/>
      <c r="AM18" s="32"/>
      <c r="AN18" s="123"/>
      <c r="AO18" s="134"/>
      <c r="AP18" s="123"/>
      <c r="AQ18" s="134"/>
      <c r="AR18" s="123"/>
      <c r="AS18" s="125"/>
      <c r="AT18" s="123"/>
      <c r="AU18" s="124"/>
      <c r="AV18" s="15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233">
        <f t="shared" si="1"/>
        <v>0</v>
      </c>
      <c r="BR18" s="234">
        <f t="shared" si="2"/>
        <v>0</v>
      </c>
      <c r="BS18" s="117" t="s">
        <v>79</v>
      </c>
      <c r="BT18" s="126"/>
      <c r="BU18" s="127"/>
      <c r="BV18" s="128"/>
      <c r="BW18" s="245"/>
      <c r="BX18" s="124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235">
        <f t="shared" si="3"/>
        <v>0</v>
      </c>
      <c r="DH18" s="236">
        <f t="shared" si="4"/>
        <v>0</v>
      </c>
      <c r="DI18" s="117" t="s">
        <v>79</v>
      </c>
      <c r="DJ18" s="125"/>
      <c r="DK18" s="32"/>
      <c r="DL18" s="32"/>
      <c r="DM18" s="32"/>
      <c r="DN18" s="32"/>
      <c r="DO18" s="139"/>
      <c r="DP18" s="139"/>
      <c r="DQ18" s="139"/>
      <c r="DR18" s="104"/>
      <c r="DS18" s="104"/>
      <c r="DT18" s="104"/>
      <c r="DU18" s="104"/>
      <c r="DV18" s="32"/>
      <c r="DW18" s="139"/>
      <c r="DX18" s="221">
        <f t="shared" si="5"/>
        <v>0</v>
      </c>
      <c r="DY18" s="206">
        <f t="shared" si="6"/>
        <v>0</v>
      </c>
      <c r="DZ18" s="125"/>
      <c r="EA18" s="32"/>
      <c r="EB18" s="32"/>
      <c r="EC18" s="32"/>
      <c r="ED18" s="32"/>
      <c r="EE18" s="32"/>
      <c r="EF18" s="219">
        <f t="shared" si="7"/>
        <v>0</v>
      </c>
      <c r="EG18" s="196">
        <f t="shared" si="8"/>
        <v>0</v>
      </c>
      <c r="EH18" s="125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217">
        <f t="shared" si="9"/>
        <v>0</v>
      </c>
      <c r="FC18" s="197">
        <f t="shared" si="10"/>
        <v>0</v>
      </c>
      <c r="FD18" s="31">
        <f t="shared" si="17"/>
        <v>0</v>
      </c>
      <c r="FE18" s="49">
        <f t="shared" si="18"/>
        <v>0</v>
      </c>
      <c r="FF18" s="32"/>
      <c r="FG18" s="121" t="s">
        <v>79</v>
      </c>
      <c r="FI18" s="130"/>
    </row>
    <row r="19" spans="1:173" s="122" customFormat="1" ht="12" customHeight="1">
      <c r="A19" s="274"/>
      <c r="B19" s="275" t="s">
        <v>12</v>
      </c>
      <c r="C19" s="274">
        <v>10</v>
      </c>
      <c r="D19" s="274">
        <v>10</v>
      </c>
      <c r="E19" s="274"/>
      <c r="F19" s="314">
        <v>40</v>
      </c>
      <c r="G19" s="320">
        <v>12</v>
      </c>
      <c r="H19" s="324">
        <v>144.9</v>
      </c>
      <c r="I19" s="320">
        <f t="shared" si="13"/>
        <v>52</v>
      </c>
      <c r="J19" s="316">
        <v>48</v>
      </c>
      <c r="K19" s="254">
        <f t="shared" si="11"/>
        <v>1.2</v>
      </c>
      <c r="L19" s="254">
        <v>1.2</v>
      </c>
      <c r="M19" s="254"/>
      <c r="N19" s="254"/>
      <c r="O19" s="451"/>
      <c r="P19" s="451"/>
      <c r="Q19" s="451"/>
      <c r="R19" s="451"/>
      <c r="S19" s="451"/>
      <c r="T19" s="449"/>
      <c r="U19" s="449">
        <v>3.846</v>
      </c>
      <c r="V19" s="449"/>
      <c r="W19" s="449"/>
      <c r="X19" s="449"/>
      <c r="Y19" s="449"/>
      <c r="Z19" s="449"/>
      <c r="AA19" s="449"/>
      <c r="AB19" s="449">
        <v>0.024</v>
      </c>
      <c r="AC19" s="449">
        <f t="shared" si="15"/>
        <v>0</v>
      </c>
      <c r="AD19" s="450">
        <f t="shared" si="16"/>
        <v>0.024</v>
      </c>
      <c r="AE19" s="449">
        <f t="shared" si="12"/>
        <v>3.87</v>
      </c>
      <c r="AF19" s="449">
        <f t="shared" si="14"/>
        <v>148.77</v>
      </c>
      <c r="AG19" s="32"/>
      <c r="AH19" s="123"/>
      <c r="AI19" s="124"/>
      <c r="AJ19" s="123"/>
      <c r="AK19" s="125"/>
      <c r="AL19" s="32"/>
      <c r="AM19" s="32"/>
      <c r="AN19" s="123"/>
      <c r="AO19" s="125"/>
      <c r="AP19" s="123"/>
      <c r="AQ19" s="125"/>
      <c r="AR19" s="123"/>
      <c r="AS19" s="125"/>
      <c r="AT19" s="123"/>
      <c r="AU19" s="124"/>
      <c r="AV19" s="156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233">
        <f t="shared" si="1"/>
        <v>0</v>
      </c>
      <c r="BR19" s="234">
        <f t="shared" si="2"/>
        <v>0</v>
      </c>
      <c r="BS19" s="117" t="s">
        <v>12</v>
      </c>
      <c r="BT19" s="126"/>
      <c r="BU19" s="127"/>
      <c r="BV19" s="128"/>
      <c r="BW19" s="245"/>
      <c r="BX19" s="124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235">
        <f t="shared" si="3"/>
        <v>0</v>
      </c>
      <c r="DH19" s="236">
        <f t="shared" si="4"/>
        <v>0</v>
      </c>
      <c r="DI19" s="117" t="s">
        <v>12</v>
      </c>
      <c r="DJ19" s="141"/>
      <c r="DK19" s="142"/>
      <c r="DL19" s="32"/>
      <c r="DM19" s="32"/>
      <c r="DN19" s="32"/>
      <c r="DO19" s="139"/>
      <c r="DP19" s="139"/>
      <c r="DQ19" s="139"/>
      <c r="DR19" s="104"/>
      <c r="DS19" s="104"/>
      <c r="DT19" s="104"/>
      <c r="DU19" s="104"/>
      <c r="DV19" s="32"/>
      <c r="DW19" s="139"/>
      <c r="DX19" s="221">
        <f t="shared" si="5"/>
        <v>0</v>
      </c>
      <c r="DY19" s="206">
        <f t="shared" si="6"/>
        <v>0</v>
      </c>
      <c r="DZ19" s="125"/>
      <c r="EA19" s="32"/>
      <c r="EB19" s="32"/>
      <c r="EC19" s="32"/>
      <c r="ED19" s="32"/>
      <c r="EE19" s="32"/>
      <c r="EF19" s="219">
        <f t="shared" si="7"/>
        <v>0</v>
      </c>
      <c r="EG19" s="196">
        <f t="shared" si="8"/>
        <v>0</v>
      </c>
      <c r="EH19" s="125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217">
        <f t="shared" si="9"/>
        <v>0</v>
      </c>
      <c r="FC19" s="197">
        <f t="shared" si="10"/>
        <v>0</v>
      </c>
      <c r="FD19" s="31">
        <f t="shared" si="17"/>
        <v>0</v>
      </c>
      <c r="FE19" s="49">
        <f t="shared" si="18"/>
        <v>0</v>
      </c>
      <c r="FF19" s="32"/>
      <c r="FG19" s="507" t="s">
        <v>12</v>
      </c>
      <c r="FH19" s="368"/>
      <c r="FI19" s="10"/>
      <c r="FJ19" s="10"/>
      <c r="FK19" s="10"/>
      <c r="FL19" s="10"/>
      <c r="FM19" s="10"/>
      <c r="FN19" s="10"/>
      <c r="FO19" s="10"/>
      <c r="FP19" s="10"/>
      <c r="FQ19" s="10"/>
    </row>
    <row r="20" spans="1:173" s="122" customFormat="1" ht="12" customHeight="1">
      <c r="A20" s="274"/>
      <c r="B20" s="275" t="s">
        <v>13</v>
      </c>
      <c r="C20" s="274">
        <v>10</v>
      </c>
      <c r="D20" s="274">
        <v>10</v>
      </c>
      <c r="E20" s="274"/>
      <c r="F20" s="314">
        <v>39</v>
      </c>
      <c r="G20" s="320">
        <v>13</v>
      </c>
      <c r="H20" s="324">
        <v>286.7</v>
      </c>
      <c r="I20" s="320">
        <f t="shared" si="13"/>
        <v>52</v>
      </c>
      <c r="J20" s="316">
        <v>97.5</v>
      </c>
      <c r="K20" s="254">
        <f t="shared" si="11"/>
        <v>2.5</v>
      </c>
      <c r="L20" s="254">
        <v>2.5</v>
      </c>
      <c r="M20" s="254"/>
      <c r="N20" s="254"/>
      <c r="O20" s="446"/>
      <c r="P20" s="446"/>
      <c r="Q20" s="446"/>
      <c r="R20" s="446"/>
      <c r="S20" s="446"/>
      <c r="T20" s="447"/>
      <c r="U20" s="447">
        <v>59.376</v>
      </c>
      <c r="V20" s="447"/>
      <c r="W20" s="447"/>
      <c r="X20" s="447"/>
      <c r="Y20" s="447">
        <v>341.978</v>
      </c>
      <c r="Z20" s="447"/>
      <c r="AA20" s="447"/>
      <c r="AB20" s="447">
        <v>43.956</v>
      </c>
      <c r="AC20" s="449">
        <f t="shared" si="15"/>
        <v>0</v>
      </c>
      <c r="AD20" s="450">
        <f t="shared" si="16"/>
        <v>385.934</v>
      </c>
      <c r="AE20" s="449">
        <f t="shared" si="12"/>
        <v>445.31</v>
      </c>
      <c r="AF20" s="449">
        <f t="shared" si="14"/>
        <v>732.01</v>
      </c>
      <c r="AG20" s="40"/>
      <c r="AH20" s="113"/>
      <c r="AI20" s="114"/>
      <c r="AJ20" s="113"/>
      <c r="AK20" s="115"/>
      <c r="AL20" s="40"/>
      <c r="AM20" s="40"/>
      <c r="AN20" s="113"/>
      <c r="AO20" s="115"/>
      <c r="AP20" s="113"/>
      <c r="AQ20" s="115"/>
      <c r="AR20" s="113"/>
      <c r="AS20" s="115"/>
      <c r="AT20" s="113"/>
      <c r="AU20" s="114"/>
      <c r="AV20" s="156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233">
        <f t="shared" si="1"/>
        <v>0</v>
      </c>
      <c r="BR20" s="234">
        <f t="shared" si="2"/>
        <v>0</v>
      </c>
      <c r="BS20" s="117" t="s">
        <v>80</v>
      </c>
      <c r="BT20" s="118"/>
      <c r="BU20" s="119"/>
      <c r="BV20" s="120"/>
      <c r="BW20" s="260"/>
      <c r="BX20" s="114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G20" s="235">
        <f t="shared" si="3"/>
        <v>0</v>
      </c>
      <c r="DH20" s="236">
        <f t="shared" si="4"/>
        <v>0</v>
      </c>
      <c r="DI20" s="117" t="s">
        <v>80</v>
      </c>
      <c r="DJ20" s="115"/>
      <c r="DK20" s="40"/>
      <c r="DL20" s="40"/>
      <c r="DM20" s="40"/>
      <c r="DN20" s="40"/>
      <c r="DO20" s="139"/>
      <c r="DP20" s="139"/>
      <c r="DQ20" s="139"/>
      <c r="DR20" s="104"/>
      <c r="DS20" s="104"/>
      <c r="DT20" s="104"/>
      <c r="DU20" s="104"/>
      <c r="DV20" s="40"/>
      <c r="DW20" s="139"/>
      <c r="DX20" s="221">
        <f t="shared" si="5"/>
        <v>0</v>
      </c>
      <c r="DY20" s="206">
        <f t="shared" si="6"/>
        <v>0</v>
      </c>
      <c r="DZ20" s="115"/>
      <c r="EA20" s="40"/>
      <c r="EB20" s="40"/>
      <c r="EC20" s="40"/>
      <c r="ED20" s="40"/>
      <c r="EE20" s="40"/>
      <c r="EF20" s="219">
        <f t="shared" si="7"/>
        <v>0</v>
      </c>
      <c r="EG20" s="196">
        <f t="shared" si="8"/>
        <v>0</v>
      </c>
      <c r="EH20" s="115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217">
        <f t="shared" si="9"/>
        <v>0</v>
      </c>
      <c r="FC20" s="197">
        <f t="shared" si="10"/>
        <v>0</v>
      </c>
      <c r="FD20" s="31">
        <f t="shared" si="17"/>
        <v>0</v>
      </c>
      <c r="FE20" s="49">
        <f t="shared" si="18"/>
        <v>0</v>
      </c>
      <c r="FF20" s="40"/>
      <c r="FG20" s="507" t="s">
        <v>80</v>
      </c>
      <c r="FH20" s="297"/>
      <c r="FI20" s="368"/>
      <c r="FJ20" s="368"/>
      <c r="FK20" s="368"/>
      <c r="FL20" s="368"/>
      <c r="FM20" s="10"/>
      <c r="FN20" s="10"/>
      <c r="FO20" s="10"/>
      <c r="FP20" s="10"/>
      <c r="FQ20" s="10"/>
    </row>
    <row r="21" spans="1:173" s="122" customFormat="1" ht="12" customHeight="1" thickBot="1">
      <c r="A21" s="274"/>
      <c r="B21" s="275" t="s">
        <v>142</v>
      </c>
      <c r="C21" s="274">
        <v>10</v>
      </c>
      <c r="D21" s="274">
        <v>10</v>
      </c>
      <c r="E21" s="274"/>
      <c r="F21" s="314">
        <v>39</v>
      </c>
      <c r="G21" s="321">
        <v>13</v>
      </c>
      <c r="H21" s="325">
        <v>340</v>
      </c>
      <c r="I21" s="320">
        <f t="shared" si="13"/>
        <v>52</v>
      </c>
      <c r="J21" s="316">
        <v>101.4</v>
      </c>
      <c r="K21" s="254">
        <f t="shared" si="11"/>
        <v>2.6</v>
      </c>
      <c r="L21" s="254">
        <v>2.6</v>
      </c>
      <c r="M21" s="254"/>
      <c r="N21" s="254"/>
      <c r="O21" s="446"/>
      <c r="P21" s="446"/>
      <c r="Q21" s="446"/>
      <c r="R21" s="446"/>
      <c r="S21" s="446"/>
      <c r="T21" s="447"/>
      <c r="U21" s="447">
        <v>3.846</v>
      </c>
      <c r="V21" s="447"/>
      <c r="W21" s="447"/>
      <c r="X21" s="447"/>
      <c r="Y21" s="447"/>
      <c r="Z21" s="447"/>
      <c r="AA21" s="447"/>
      <c r="AB21" s="447">
        <v>55.62</v>
      </c>
      <c r="AC21" s="449">
        <f>W21</f>
        <v>0</v>
      </c>
      <c r="AD21" s="450">
        <f t="shared" si="16"/>
        <v>55.62</v>
      </c>
      <c r="AE21" s="449">
        <f t="shared" si="12"/>
        <v>59.465999999999994</v>
      </c>
      <c r="AF21" s="449">
        <f t="shared" si="14"/>
        <v>399.466</v>
      </c>
      <c r="AG21" s="40"/>
      <c r="AH21" s="113"/>
      <c r="AI21" s="114"/>
      <c r="AJ21" s="113"/>
      <c r="AK21" s="115"/>
      <c r="AL21" s="40"/>
      <c r="AM21" s="40"/>
      <c r="AN21" s="113"/>
      <c r="AO21" s="115"/>
      <c r="AP21" s="113"/>
      <c r="AQ21" s="115"/>
      <c r="AR21" s="113"/>
      <c r="AS21" s="115"/>
      <c r="AT21" s="113"/>
      <c r="AU21" s="114"/>
      <c r="AV21" s="156"/>
      <c r="AW21" s="40"/>
      <c r="AX21" s="40"/>
      <c r="AY21" s="40"/>
      <c r="AZ21" s="40"/>
      <c r="BA21" s="40"/>
      <c r="BB21" s="40"/>
      <c r="BC21" s="161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233">
        <f t="shared" si="1"/>
        <v>0</v>
      </c>
      <c r="BR21" s="234">
        <f t="shared" si="2"/>
        <v>0</v>
      </c>
      <c r="BS21" s="117" t="s">
        <v>82</v>
      </c>
      <c r="BT21" s="118"/>
      <c r="BU21" s="119"/>
      <c r="BV21" s="120"/>
      <c r="BW21" s="260"/>
      <c r="BX21" s="114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G21" s="235">
        <f t="shared" si="3"/>
        <v>0</v>
      </c>
      <c r="DH21" s="236">
        <f t="shared" si="4"/>
        <v>0</v>
      </c>
      <c r="DI21" s="117" t="s">
        <v>82</v>
      </c>
      <c r="DJ21" s="115"/>
      <c r="DK21" s="40"/>
      <c r="DL21" s="40"/>
      <c r="DM21" s="40"/>
      <c r="DN21" s="40"/>
      <c r="DO21" s="139"/>
      <c r="DP21" s="139"/>
      <c r="DQ21" s="139"/>
      <c r="DR21" s="104"/>
      <c r="DS21" s="104"/>
      <c r="DT21" s="104"/>
      <c r="DU21" s="104"/>
      <c r="DV21" s="40"/>
      <c r="DW21" s="139"/>
      <c r="DX21" s="221">
        <f t="shared" si="5"/>
        <v>0</v>
      </c>
      <c r="DY21" s="206">
        <f t="shared" si="6"/>
        <v>0</v>
      </c>
      <c r="DZ21" s="115"/>
      <c r="EA21" s="40"/>
      <c r="EB21" s="40"/>
      <c r="EC21" s="40"/>
      <c r="ED21" s="40"/>
      <c r="EE21" s="40"/>
      <c r="EF21" s="219">
        <f t="shared" si="7"/>
        <v>0</v>
      </c>
      <c r="EG21" s="196">
        <f t="shared" si="8"/>
        <v>0</v>
      </c>
      <c r="EH21" s="115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217">
        <f t="shared" si="9"/>
        <v>0</v>
      </c>
      <c r="FC21" s="197">
        <f t="shared" si="10"/>
        <v>0</v>
      </c>
      <c r="FD21" s="31">
        <f t="shared" si="17"/>
        <v>0</v>
      </c>
      <c r="FE21" s="49">
        <f t="shared" si="18"/>
        <v>0</v>
      </c>
      <c r="FF21" s="40"/>
      <c r="FG21" s="507" t="s">
        <v>82</v>
      </c>
      <c r="FH21" s="297"/>
      <c r="FI21" s="297"/>
      <c r="FJ21" s="297"/>
      <c r="FK21" s="297"/>
      <c r="FL21" s="297"/>
      <c r="FM21" s="311"/>
      <c r="FN21" s="311"/>
      <c r="FO21" s="311"/>
      <c r="FP21" s="311"/>
      <c r="FQ21" s="311"/>
    </row>
    <row r="22" spans="1:173" s="122" customFormat="1" ht="1.5" customHeight="1">
      <c r="A22" s="274"/>
      <c r="B22" s="275"/>
      <c r="C22" s="274"/>
      <c r="D22" s="274"/>
      <c r="E22" s="274"/>
      <c r="F22" s="277"/>
      <c r="G22" s="317"/>
      <c r="H22" s="317"/>
      <c r="I22" s="317"/>
      <c r="J22" s="254"/>
      <c r="K22" s="254"/>
      <c r="L22" s="254"/>
      <c r="M22" s="254"/>
      <c r="N22" s="254"/>
      <c r="O22" s="446"/>
      <c r="P22" s="446"/>
      <c r="Q22" s="446"/>
      <c r="R22" s="446"/>
      <c r="S22" s="446"/>
      <c r="T22" s="447"/>
      <c r="U22" s="447"/>
      <c r="V22" s="447"/>
      <c r="W22" s="447"/>
      <c r="X22" s="447"/>
      <c r="Y22" s="447"/>
      <c r="Z22" s="447"/>
      <c r="AA22" s="447"/>
      <c r="AB22" s="447"/>
      <c r="AC22" s="449"/>
      <c r="AD22" s="450"/>
      <c r="AE22" s="449"/>
      <c r="AF22" s="449"/>
      <c r="AG22" s="68"/>
      <c r="AH22" s="143"/>
      <c r="AI22" s="154"/>
      <c r="AJ22" s="143"/>
      <c r="AK22" s="116"/>
      <c r="AL22" s="68"/>
      <c r="AM22" s="68"/>
      <c r="AN22" s="143"/>
      <c r="AO22" s="116"/>
      <c r="AP22" s="143"/>
      <c r="AQ22" s="116"/>
      <c r="AR22" s="143"/>
      <c r="AS22" s="116"/>
      <c r="AT22" s="143"/>
      <c r="AU22" s="154"/>
      <c r="AV22" s="155"/>
      <c r="AW22" s="68"/>
      <c r="AX22" s="68"/>
      <c r="AY22" s="68"/>
      <c r="AZ22" s="68"/>
      <c r="BA22" s="68"/>
      <c r="BB22" s="68"/>
      <c r="BC22" s="189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233">
        <f t="shared" si="1"/>
        <v>0</v>
      </c>
      <c r="BR22" s="234">
        <f t="shared" si="2"/>
        <v>0</v>
      </c>
      <c r="BS22" s="170"/>
      <c r="BT22" s="190"/>
      <c r="BU22" s="191"/>
      <c r="BV22" s="192"/>
      <c r="BW22" s="261"/>
      <c r="BX22" s="114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68"/>
      <c r="DA22" s="68"/>
      <c r="DB22" s="68"/>
      <c r="DC22" s="68"/>
      <c r="DD22" s="68"/>
      <c r="DE22" s="68"/>
      <c r="DG22" s="235">
        <f t="shared" si="3"/>
        <v>0</v>
      </c>
      <c r="DH22" s="236">
        <f t="shared" si="4"/>
        <v>0</v>
      </c>
      <c r="DI22" s="170"/>
      <c r="DJ22" s="116"/>
      <c r="DK22" s="68"/>
      <c r="DL22" s="68"/>
      <c r="DM22" s="68"/>
      <c r="DN22" s="68"/>
      <c r="DO22" s="193"/>
      <c r="DP22" s="193"/>
      <c r="DQ22" s="193"/>
      <c r="DR22" s="33"/>
      <c r="DS22" s="33"/>
      <c r="DT22" s="33"/>
      <c r="DU22" s="33"/>
      <c r="DV22" s="68"/>
      <c r="DW22" s="193"/>
      <c r="DX22" s="221">
        <f t="shared" si="5"/>
        <v>0</v>
      </c>
      <c r="DY22" s="206">
        <f t="shared" si="6"/>
        <v>0</v>
      </c>
      <c r="DZ22" s="116"/>
      <c r="EA22" s="68"/>
      <c r="EB22" s="68"/>
      <c r="EC22" s="68"/>
      <c r="ED22" s="68"/>
      <c r="EE22" s="68"/>
      <c r="EF22" s="219">
        <f t="shared" si="7"/>
        <v>0</v>
      </c>
      <c r="EG22" s="196">
        <f t="shared" si="8"/>
        <v>0</v>
      </c>
      <c r="EH22" s="116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217">
        <f t="shared" si="9"/>
        <v>0</v>
      </c>
      <c r="FC22" s="197">
        <f t="shared" si="10"/>
        <v>0</v>
      </c>
      <c r="FD22" s="31"/>
      <c r="FE22" s="49"/>
      <c r="FF22" s="68"/>
      <c r="FG22" s="507"/>
      <c r="FH22" s="297"/>
      <c r="FI22" s="297"/>
      <c r="FJ22" s="297"/>
      <c r="FK22" s="297"/>
      <c r="FL22" s="297"/>
      <c r="FM22" s="10"/>
      <c r="FN22" s="10"/>
      <c r="FO22" s="10"/>
      <c r="FP22" s="10"/>
      <c r="FQ22" s="10"/>
    </row>
    <row r="23" spans="1:173" ht="12" customHeight="1">
      <c r="A23" s="264">
        <v>2</v>
      </c>
      <c r="B23" s="278" t="s">
        <v>92</v>
      </c>
      <c r="C23" s="264">
        <v>66</v>
      </c>
      <c r="D23" s="265">
        <v>66</v>
      </c>
      <c r="E23" s="265">
        <v>402</v>
      </c>
      <c r="F23" s="272" t="s">
        <v>162</v>
      </c>
      <c r="G23" s="272"/>
      <c r="H23" s="272"/>
      <c r="I23" s="272"/>
      <c r="J23" s="273">
        <v>1205.252</v>
      </c>
      <c r="K23" s="254">
        <f>J23/F23</f>
        <v>2.7329977324263037</v>
      </c>
      <c r="L23" s="273">
        <v>3.2</v>
      </c>
      <c r="M23" s="273"/>
      <c r="N23" s="273"/>
      <c r="O23" s="443"/>
      <c r="P23" s="443"/>
      <c r="Q23" s="443"/>
      <c r="R23" s="443"/>
      <c r="S23" s="443"/>
      <c r="T23" s="444"/>
      <c r="U23" s="444">
        <v>3564.689</v>
      </c>
      <c r="V23" s="444"/>
      <c r="W23" s="455"/>
      <c r="X23" s="444">
        <v>1008.119</v>
      </c>
      <c r="Y23" s="456"/>
      <c r="Z23" s="456">
        <v>60</v>
      </c>
      <c r="AA23" s="444"/>
      <c r="AB23" s="456">
        <v>1197.524</v>
      </c>
      <c r="AC23" s="444">
        <f>U23+Z23</f>
        <v>3624.689</v>
      </c>
      <c r="AD23" s="445">
        <f>AB23+X23</f>
        <v>2205.643</v>
      </c>
      <c r="AE23" s="444">
        <f>AD23+AC23</f>
        <v>5830.332</v>
      </c>
      <c r="AF23" s="444">
        <f>AE23</f>
        <v>5830.332</v>
      </c>
      <c r="AG23" s="147">
        <v>20047.99</v>
      </c>
      <c r="AH23" s="25">
        <v>3494.34</v>
      </c>
      <c r="AI23" s="24">
        <v>6000.1</v>
      </c>
      <c r="AJ23" s="25">
        <v>694.1</v>
      </c>
      <c r="AK23" s="26"/>
      <c r="AL23" s="27"/>
      <c r="AM23" s="27"/>
      <c r="AN23" s="25"/>
      <c r="AO23" s="26">
        <v>300</v>
      </c>
      <c r="AP23" s="25">
        <v>12.5</v>
      </c>
      <c r="AQ23" s="26">
        <v>159.32</v>
      </c>
      <c r="AR23" s="25">
        <v>15.9</v>
      </c>
      <c r="AS23" s="26">
        <v>0</v>
      </c>
      <c r="AT23" s="25">
        <v>0</v>
      </c>
      <c r="AU23" s="24">
        <v>183.04</v>
      </c>
      <c r="AV23" s="28"/>
      <c r="AW23" s="148"/>
      <c r="AX23" s="27">
        <v>145.4</v>
      </c>
      <c r="AY23" s="27"/>
      <c r="AZ23" s="27">
        <v>599.029</v>
      </c>
      <c r="BA23" s="27">
        <v>11.5</v>
      </c>
      <c r="BB23" s="27"/>
      <c r="BC23" s="27">
        <v>1573.957</v>
      </c>
      <c r="BD23" s="27">
        <v>5.57</v>
      </c>
      <c r="BE23" s="27"/>
      <c r="BF23" s="27">
        <v>1574.583</v>
      </c>
      <c r="BG23" s="27"/>
      <c r="BH23" s="27"/>
      <c r="BI23" s="27"/>
      <c r="BJ23" s="27"/>
      <c r="BK23" s="27"/>
      <c r="BL23" s="27"/>
      <c r="BM23" s="27">
        <v>13.9</v>
      </c>
      <c r="BN23" s="27"/>
      <c r="BO23" s="27"/>
      <c r="BP23" s="27"/>
      <c r="BQ23" s="109">
        <f t="shared" si="1"/>
        <v>359.40999999999997</v>
      </c>
      <c r="BR23" s="109">
        <f t="shared" si="2"/>
        <v>0</v>
      </c>
      <c r="BS23" s="29" t="s">
        <v>74</v>
      </c>
      <c r="BT23" s="149"/>
      <c r="BU23" s="150"/>
      <c r="BV23" s="151"/>
      <c r="BW23" s="259">
        <v>250.6</v>
      </c>
      <c r="BX23" s="18">
        <v>8446.02</v>
      </c>
      <c r="BY23" s="110"/>
      <c r="BZ23" s="110"/>
      <c r="CA23" s="237"/>
      <c r="CB23" s="152"/>
      <c r="CC23" s="237">
        <v>382.98</v>
      </c>
      <c r="CD23" s="237"/>
      <c r="CE23" s="20"/>
      <c r="CF23" s="20"/>
      <c r="CG23" s="20"/>
      <c r="CH23" s="20"/>
      <c r="CI23" s="20"/>
      <c r="CJ23" s="20"/>
      <c r="CK23" s="20"/>
      <c r="CL23" s="20"/>
      <c r="CM23" s="20">
        <v>70</v>
      </c>
      <c r="CN23" s="237">
        <v>154.1</v>
      </c>
      <c r="CO23" s="237"/>
      <c r="CP23" s="237">
        <v>181.8</v>
      </c>
      <c r="CQ23" s="20"/>
      <c r="CR23" s="20"/>
      <c r="CS23" s="20"/>
      <c r="CT23" s="20"/>
      <c r="CU23" s="20"/>
      <c r="CV23" s="237">
        <v>32.54</v>
      </c>
      <c r="CW23" s="20"/>
      <c r="CX23" s="20"/>
      <c r="CY23" s="20"/>
      <c r="CZ23" s="27"/>
      <c r="DA23" s="27"/>
      <c r="DB23" s="27"/>
      <c r="DC23" s="27">
        <v>68.97</v>
      </c>
      <c r="DD23" s="27">
        <v>96.98</v>
      </c>
      <c r="DE23" s="27"/>
      <c r="DF23" s="27">
        <v>244.77</v>
      </c>
      <c r="DG23" s="19">
        <f t="shared" si="3"/>
        <v>8967.970000000001</v>
      </c>
      <c r="DH23" s="19">
        <f t="shared" si="4"/>
        <v>710.19</v>
      </c>
      <c r="DI23" s="29" t="s">
        <v>74</v>
      </c>
      <c r="DJ23" s="26"/>
      <c r="DK23" s="27"/>
      <c r="DL23" s="27">
        <v>1.33</v>
      </c>
      <c r="DM23" s="27"/>
      <c r="DN23" s="27"/>
      <c r="DO23" s="30"/>
      <c r="DP23" s="30">
        <v>11.8</v>
      </c>
      <c r="DQ23" s="30"/>
      <c r="DR23" s="30"/>
      <c r="DS23" s="30"/>
      <c r="DT23" s="30"/>
      <c r="DU23" s="30"/>
      <c r="DV23" s="27"/>
      <c r="DW23" s="30">
        <v>89.04</v>
      </c>
      <c r="DX23" s="107">
        <f t="shared" si="5"/>
        <v>13.13</v>
      </c>
      <c r="DY23" s="107">
        <f t="shared" si="6"/>
        <v>89.04</v>
      </c>
      <c r="DZ23" s="26"/>
      <c r="EA23" s="27"/>
      <c r="EB23" s="27"/>
      <c r="EC23" s="27"/>
      <c r="ED23" s="27"/>
      <c r="EE23" s="27"/>
      <c r="EF23" s="107">
        <f t="shared" si="7"/>
        <v>0</v>
      </c>
      <c r="EG23" s="107">
        <f t="shared" si="8"/>
        <v>0</v>
      </c>
      <c r="EH23" s="26"/>
      <c r="EI23" s="27"/>
      <c r="EJ23" s="27"/>
      <c r="EK23" s="27">
        <v>64.28</v>
      </c>
      <c r="EL23" s="27"/>
      <c r="EM23" s="27"/>
      <c r="EN23" s="27"/>
      <c r="EO23" s="27">
        <v>54.9</v>
      </c>
      <c r="EP23" s="27"/>
      <c r="EQ23" s="27">
        <v>220.8</v>
      </c>
      <c r="ER23" s="27"/>
      <c r="ES23" s="27">
        <v>48.4</v>
      </c>
      <c r="ET23" s="27"/>
      <c r="EU23" s="27">
        <v>150</v>
      </c>
      <c r="EV23" s="27"/>
      <c r="EW23" s="27">
        <v>30</v>
      </c>
      <c r="EX23" s="27"/>
      <c r="EY23" s="27"/>
      <c r="EZ23" s="27"/>
      <c r="FA23" s="27"/>
      <c r="FB23" s="146">
        <f t="shared" si="9"/>
        <v>0</v>
      </c>
      <c r="FC23" s="146">
        <f t="shared" si="10"/>
        <v>568.38</v>
      </c>
      <c r="FD23" s="103">
        <f>FB23+EF23+DX23+DG23+BV23+BT23+BQ23+AS23+AQ23+AO23+AM23+AK23+AI23+AG23</f>
        <v>35847.92</v>
      </c>
      <c r="FE23" s="32">
        <f>FC23+EG23+DY23+DH23+BW23+BR23+AT23+AR23+AP23+AN23+AL23+AJ23+AH23+BU23</f>
        <v>5835.05</v>
      </c>
      <c r="FF23" s="33">
        <v>36028.7</v>
      </c>
      <c r="FG23" s="251" t="s">
        <v>74</v>
      </c>
      <c r="FH23" s="402"/>
      <c r="FI23" s="297"/>
      <c r="FJ23" s="297"/>
      <c r="FK23" s="297"/>
      <c r="FL23" s="297"/>
      <c r="FM23" s="368"/>
      <c r="FN23" s="368"/>
      <c r="FO23" s="368"/>
      <c r="FP23" s="368"/>
      <c r="FQ23" s="368"/>
    </row>
    <row r="24" spans="1:173" ht="11.25" customHeight="1">
      <c r="A24" s="264">
        <v>3</v>
      </c>
      <c r="B24" s="278" t="s">
        <v>93</v>
      </c>
      <c r="C24" s="264">
        <v>32</v>
      </c>
      <c r="D24" s="265">
        <v>32</v>
      </c>
      <c r="E24" s="265"/>
      <c r="F24" s="272" t="s">
        <v>163</v>
      </c>
      <c r="G24" s="272"/>
      <c r="H24" s="272"/>
      <c r="I24" s="272"/>
      <c r="J24" s="273">
        <v>104</v>
      </c>
      <c r="K24" s="273">
        <f>J24/F24</f>
        <v>2</v>
      </c>
      <c r="L24" s="273">
        <v>2</v>
      </c>
      <c r="M24" s="273"/>
      <c r="N24" s="273">
        <v>208</v>
      </c>
      <c r="O24" s="443"/>
      <c r="P24" s="443"/>
      <c r="Q24" s="443"/>
      <c r="R24" s="443"/>
      <c r="S24" s="443"/>
      <c r="T24" s="444"/>
      <c r="U24" s="444">
        <v>182.72</v>
      </c>
      <c r="V24" s="444"/>
      <c r="W24" s="444">
        <v>365.82</v>
      </c>
      <c r="X24" s="444"/>
      <c r="Y24" s="444">
        <v>30.42</v>
      </c>
      <c r="Z24" s="444"/>
      <c r="AA24" s="444"/>
      <c r="AB24" s="444">
        <v>35.88</v>
      </c>
      <c r="AC24" s="449">
        <f>W24</f>
        <v>365.82</v>
      </c>
      <c r="AD24" s="450">
        <f>X24+Y24+AB24</f>
        <v>66.30000000000001</v>
      </c>
      <c r="AE24" s="449">
        <f>AD24+AC24+U24</f>
        <v>614.84</v>
      </c>
      <c r="AF24" s="449">
        <f>AE24</f>
        <v>614.84</v>
      </c>
      <c r="AG24" s="147">
        <v>9418.9</v>
      </c>
      <c r="AH24" s="25">
        <v>283.9</v>
      </c>
      <c r="AI24" s="24">
        <v>2872.9</v>
      </c>
      <c r="AJ24" s="25">
        <v>121.4</v>
      </c>
      <c r="AK24" s="26">
        <v>516.9</v>
      </c>
      <c r="AL24" s="27"/>
      <c r="AM24" s="27">
        <v>156.1</v>
      </c>
      <c r="AN24" s="25"/>
      <c r="AO24" s="26"/>
      <c r="AP24" s="25"/>
      <c r="AQ24" s="26">
        <v>44.7</v>
      </c>
      <c r="AR24" s="25"/>
      <c r="AS24" s="26"/>
      <c r="AT24" s="25"/>
      <c r="AU24" s="24">
        <v>62.8</v>
      </c>
      <c r="AV24" s="28"/>
      <c r="AW24" s="252">
        <v>6.21</v>
      </c>
      <c r="AX24" s="27">
        <v>48.5</v>
      </c>
      <c r="AY24" s="27"/>
      <c r="AZ24" s="27">
        <v>27.85</v>
      </c>
      <c r="BA24" s="27">
        <v>3.6</v>
      </c>
      <c r="BB24" s="27"/>
      <c r="BC24" s="27">
        <v>524.8</v>
      </c>
      <c r="BD24" s="27">
        <v>1.9</v>
      </c>
      <c r="BE24" s="27"/>
      <c r="BF24" s="27"/>
      <c r="BG24" s="27"/>
      <c r="BH24" s="27"/>
      <c r="BI24" s="27"/>
      <c r="BJ24" s="27"/>
      <c r="BK24" s="27"/>
      <c r="BL24" s="27"/>
      <c r="BM24" s="27">
        <v>4.8</v>
      </c>
      <c r="BN24" s="27"/>
      <c r="BO24" s="27"/>
      <c r="BP24" s="27"/>
      <c r="BQ24" s="247">
        <f t="shared" si="1"/>
        <v>121.6</v>
      </c>
      <c r="BR24" s="247">
        <f t="shared" si="2"/>
        <v>0</v>
      </c>
      <c r="BS24" s="29"/>
      <c r="BT24" s="149"/>
      <c r="BU24" s="150"/>
      <c r="BV24" s="151"/>
      <c r="BW24" s="259"/>
      <c r="BX24" s="18">
        <v>1173.4</v>
      </c>
      <c r="BY24" s="248"/>
      <c r="BZ24" s="248"/>
      <c r="CA24" s="246"/>
      <c r="CB24" s="246"/>
      <c r="CC24" s="246">
        <v>9.5</v>
      </c>
      <c r="CD24" s="246"/>
      <c r="CE24" s="20"/>
      <c r="CF24" s="20"/>
      <c r="CG24" s="20"/>
      <c r="CH24" s="20"/>
      <c r="CI24" s="20"/>
      <c r="CJ24" s="20"/>
      <c r="CK24" s="20"/>
      <c r="CL24" s="20"/>
      <c r="CM24" s="20">
        <v>135</v>
      </c>
      <c r="CN24" s="246"/>
      <c r="CO24" s="246"/>
      <c r="CP24" s="246"/>
      <c r="CQ24" s="20"/>
      <c r="CR24" s="20"/>
      <c r="CS24" s="20"/>
      <c r="CT24" s="20"/>
      <c r="CU24" s="20"/>
      <c r="CV24" s="246"/>
      <c r="CW24" s="20"/>
      <c r="CX24" s="20"/>
      <c r="CY24" s="20"/>
      <c r="CZ24" s="27"/>
      <c r="DA24" s="27"/>
      <c r="DB24" s="27"/>
      <c r="DC24" s="27"/>
      <c r="DD24" s="27"/>
      <c r="DE24" s="27">
        <v>24</v>
      </c>
      <c r="DF24" s="153"/>
      <c r="DG24" s="19">
        <f t="shared" si="3"/>
        <v>1341.9</v>
      </c>
      <c r="DH24" s="19">
        <f t="shared" si="4"/>
        <v>0</v>
      </c>
      <c r="DI24" s="29"/>
      <c r="DJ24" s="26">
        <v>1.3</v>
      </c>
      <c r="DK24" s="27"/>
      <c r="DL24" s="27">
        <v>5.9</v>
      </c>
      <c r="DM24" s="27"/>
      <c r="DN24" s="27"/>
      <c r="DO24" s="30"/>
      <c r="DP24" s="30"/>
      <c r="DQ24" s="30"/>
      <c r="DR24" s="30"/>
      <c r="DS24" s="30"/>
      <c r="DT24" s="30"/>
      <c r="DU24" s="30"/>
      <c r="DV24" s="27"/>
      <c r="DW24" s="30"/>
      <c r="DX24" s="107">
        <f t="shared" si="5"/>
        <v>7.2</v>
      </c>
      <c r="DY24" s="107">
        <f t="shared" si="6"/>
        <v>0</v>
      </c>
      <c r="DZ24" s="26"/>
      <c r="EA24" s="27"/>
      <c r="EB24" s="27"/>
      <c r="EC24" s="27"/>
      <c r="ED24" s="27"/>
      <c r="EE24" s="27"/>
      <c r="EF24" s="107">
        <f t="shared" si="7"/>
        <v>0</v>
      </c>
      <c r="EG24" s="107">
        <f t="shared" si="8"/>
        <v>0</v>
      </c>
      <c r="EH24" s="26"/>
      <c r="EI24" s="27"/>
      <c r="EJ24" s="27"/>
      <c r="EK24" s="27"/>
      <c r="EL24" s="27"/>
      <c r="EM24" s="27"/>
      <c r="EN24" s="27"/>
      <c r="EO24" s="27"/>
      <c r="EP24" s="27"/>
      <c r="EQ24" s="27">
        <v>209.6</v>
      </c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146">
        <f t="shared" si="9"/>
        <v>0</v>
      </c>
      <c r="FC24" s="146">
        <f t="shared" si="10"/>
        <v>209.6</v>
      </c>
      <c r="FD24" s="103">
        <f>FB24+EF24+DX24+DG24+BV24+BT24+BQ24+AS24+AQ24+AO24+AM24+AK24+AI24+AG24</f>
        <v>14480.2</v>
      </c>
      <c r="FE24" s="32">
        <f>FC24+EG24+DY24+DH24+BW24+BR24+AT24+AR24+AP24+AN24+AL24+AJ24+AH24+BU24</f>
        <v>614.9</v>
      </c>
      <c r="FF24" s="33">
        <v>14480.22</v>
      </c>
      <c r="FG24" s="251"/>
      <c r="FH24" s="426"/>
      <c r="FI24" s="297"/>
      <c r="FJ24" s="297"/>
      <c r="FK24" s="297"/>
      <c r="FL24" s="297"/>
      <c r="FM24" s="297"/>
      <c r="FN24" s="297"/>
      <c r="FO24" s="297"/>
      <c r="FP24" s="297"/>
      <c r="FQ24" s="297"/>
    </row>
    <row r="25" spans="1:173" ht="12" customHeight="1">
      <c r="A25" s="264">
        <v>4</v>
      </c>
      <c r="B25" s="278" t="s">
        <v>14</v>
      </c>
      <c r="C25" s="264">
        <v>12</v>
      </c>
      <c r="D25" s="265">
        <v>12</v>
      </c>
      <c r="E25" s="265"/>
      <c r="F25" s="292">
        <v>51</v>
      </c>
      <c r="G25" s="279"/>
      <c r="H25" s="279"/>
      <c r="I25" s="279"/>
      <c r="J25" s="273">
        <v>107.907</v>
      </c>
      <c r="K25" s="254">
        <f>J25/F25</f>
        <v>2.1158235294117644</v>
      </c>
      <c r="L25" s="273">
        <v>2</v>
      </c>
      <c r="M25" s="273"/>
      <c r="N25" s="273"/>
      <c r="O25" s="457"/>
      <c r="P25" s="457"/>
      <c r="Q25" s="457"/>
      <c r="R25" s="457"/>
      <c r="S25" s="457"/>
      <c r="T25" s="458"/>
      <c r="U25" s="458">
        <v>973.2</v>
      </c>
      <c r="V25" s="458"/>
      <c r="W25" s="458"/>
      <c r="X25" s="458"/>
      <c r="Y25" s="458">
        <v>268</v>
      </c>
      <c r="Z25" s="458"/>
      <c r="AA25" s="458"/>
      <c r="AB25" s="458">
        <v>60.1</v>
      </c>
      <c r="AC25" s="444">
        <f t="shared" si="15"/>
        <v>0</v>
      </c>
      <c r="AD25" s="445">
        <f>X25+Y25+AB25</f>
        <v>328.1</v>
      </c>
      <c r="AE25" s="449">
        <f>AD25+AC25+U25</f>
        <v>1301.3000000000002</v>
      </c>
      <c r="AF25" s="449">
        <f aca="true" t="shared" si="19" ref="AF25:AF39">AE25</f>
        <v>1301.3000000000002</v>
      </c>
      <c r="AG25" s="38">
        <v>3460.9</v>
      </c>
      <c r="AH25" s="36">
        <v>226.9</v>
      </c>
      <c r="AI25" s="35">
        <v>1039.6</v>
      </c>
      <c r="AJ25" s="36">
        <v>68.5</v>
      </c>
      <c r="AK25" s="37">
        <v>242.4</v>
      </c>
      <c r="AL25" s="38"/>
      <c r="AM25" s="38">
        <v>73.2</v>
      </c>
      <c r="AN25" s="36"/>
      <c r="AO25" s="37"/>
      <c r="AP25" s="36"/>
      <c r="AQ25" s="37">
        <v>22.6</v>
      </c>
      <c r="AR25" s="36">
        <v>1</v>
      </c>
      <c r="AS25" s="37"/>
      <c r="AT25" s="36"/>
      <c r="AU25" s="35">
        <v>23.2</v>
      </c>
      <c r="AV25" s="22">
        <v>3.2</v>
      </c>
      <c r="AW25" s="38">
        <v>4.573</v>
      </c>
      <c r="AX25" s="38">
        <v>26.8</v>
      </c>
      <c r="AY25" s="38">
        <v>43.1</v>
      </c>
      <c r="AZ25" s="38">
        <v>7.691</v>
      </c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106">
        <f t="shared" si="1"/>
        <v>50</v>
      </c>
      <c r="BR25" s="106">
        <f t="shared" si="2"/>
        <v>46.300000000000004</v>
      </c>
      <c r="BS25" s="39" t="s">
        <v>81</v>
      </c>
      <c r="BT25" s="90"/>
      <c r="BU25" s="91"/>
      <c r="BV25" s="92"/>
      <c r="BW25" s="238">
        <v>16.4</v>
      </c>
      <c r="BX25" s="35">
        <v>300.5</v>
      </c>
      <c r="BY25" s="38">
        <v>24.7</v>
      </c>
      <c r="BZ25" s="38"/>
      <c r="CA25" s="38"/>
      <c r="CB25" s="38">
        <v>56.7</v>
      </c>
      <c r="CC25" s="38"/>
      <c r="CD25" s="38">
        <v>20.5</v>
      </c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>
        <v>13.5</v>
      </c>
      <c r="CW25" s="38"/>
      <c r="CX25" s="38"/>
      <c r="CY25" s="38"/>
      <c r="CZ25" s="38"/>
      <c r="DA25" s="38"/>
      <c r="DB25" s="38"/>
      <c r="DC25" s="38"/>
      <c r="DD25" s="38"/>
      <c r="DE25" s="38"/>
      <c r="DF25" s="10">
        <v>24.6</v>
      </c>
      <c r="DG25" s="19">
        <f t="shared" si="3"/>
        <v>300.5</v>
      </c>
      <c r="DH25" s="19">
        <f t="shared" si="4"/>
        <v>140</v>
      </c>
      <c r="DI25" s="39" t="s">
        <v>81</v>
      </c>
      <c r="DJ25" s="37"/>
      <c r="DK25" s="38"/>
      <c r="DL25" s="38">
        <v>2.5</v>
      </c>
      <c r="DM25" s="38"/>
      <c r="DN25" s="38"/>
      <c r="DO25" s="48"/>
      <c r="DP25" s="48"/>
      <c r="DQ25" s="48"/>
      <c r="DR25" s="105"/>
      <c r="DS25" s="105"/>
      <c r="DT25" s="105"/>
      <c r="DU25" s="105"/>
      <c r="DV25" s="38"/>
      <c r="DW25" s="48">
        <v>31.7</v>
      </c>
      <c r="DX25" s="107">
        <f t="shared" si="5"/>
        <v>2.5</v>
      </c>
      <c r="DY25" s="107">
        <f t="shared" si="6"/>
        <v>31.7</v>
      </c>
      <c r="DZ25" s="37"/>
      <c r="EA25" s="38"/>
      <c r="EB25" s="38"/>
      <c r="EC25" s="38"/>
      <c r="ED25" s="38"/>
      <c r="EE25" s="38"/>
      <c r="EF25" s="107">
        <f t="shared" si="7"/>
        <v>0</v>
      </c>
      <c r="EG25" s="107">
        <f t="shared" si="8"/>
        <v>0</v>
      </c>
      <c r="EH25" s="37">
        <v>192.6</v>
      </c>
      <c r="EI25" s="38">
        <v>3.4</v>
      </c>
      <c r="EJ25" s="38"/>
      <c r="EK25" s="38"/>
      <c r="EL25" s="38"/>
      <c r="EM25" s="38"/>
      <c r="EN25" s="38"/>
      <c r="EO25" s="38"/>
      <c r="EP25" s="38"/>
      <c r="EQ25" s="38">
        <v>290.4</v>
      </c>
      <c r="ER25" s="38"/>
      <c r="ES25" s="38">
        <v>201.1</v>
      </c>
      <c r="ET25" s="38"/>
      <c r="EU25" s="38">
        <v>183.6</v>
      </c>
      <c r="EV25" s="38"/>
      <c r="EW25" s="38">
        <v>7.8</v>
      </c>
      <c r="EX25" s="38"/>
      <c r="EY25" s="38"/>
      <c r="EZ25" s="38"/>
      <c r="FA25" s="38"/>
      <c r="FB25" s="146">
        <f t="shared" si="9"/>
        <v>192.6</v>
      </c>
      <c r="FC25" s="146">
        <f t="shared" si="10"/>
        <v>686.3</v>
      </c>
      <c r="FD25" s="31">
        <f>FB25+EF25+DX25+DG25+BV25+BT25+BQ25+AS25+AQ25+AO25+AM25+AL25+AK25+AI25+AG25</f>
        <v>5384.3</v>
      </c>
      <c r="FE25" s="49">
        <f>FC25+EG25+DY25+DH25+BW25+BU25+BR25+AT25+AR25+AP25+AN25+AJ25+AH25</f>
        <v>1217.1</v>
      </c>
      <c r="FF25" s="40">
        <v>5385.9</v>
      </c>
      <c r="FG25" s="251" t="s">
        <v>81</v>
      </c>
      <c r="FH25" s="9"/>
      <c r="FI25" s="402"/>
      <c r="FJ25" s="402"/>
      <c r="FK25" s="402"/>
      <c r="FL25" s="402"/>
      <c r="FM25" s="297"/>
      <c r="FN25" s="297"/>
      <c r="FO25" s="297"/>
      <c r="FP25" s="297"/>
      <c r="FQ25" s="297"/>
    </row>
    <row r="26" spans="1:175" ht="12" customHeight="1" thickBot="1">
      <c r="A26" s="280">
        <v>5</v>
      </c>
      <c r="B26" s="281" t="s">
        <v>140</v>
      </c>
      <c r="C26" s="280">
        <v>16</v>
      </c>
      <c r="D26" s="282">
        <v>16</v>
      </c>
      <c r="E26" s="282"/>
      <c r="F26" s="283">
        <v>24</v>
      </c>
      <c r="G26" s="283"/>
      <c r="H26" s="283"/>
      <c r="I26" s="283"/>
      <c r="J26" s="284"/>
      <c r="K26" s="284">
        <v>5.354</v>
      </c>
      <c r="L26" s="284">
        <v>5</v>
      </c>
      <c r="M26" s="284"/>
      <c r="N26" s="284"/>
      <c r="O26" s="459"/>
      <c r="P26" s="459"/>
      <c r="Q26" s="459"/>
      <c r="R26" s="459"/>
      <c r="S26" s="459"/>
      <c r="T26" s="460"/>
      <c r="U26" s="460"/>
      <c r="V26" s="460"/>
      <c r="W26" s="460"/>
      <c r="X26" s="460">
        <v>219.912</v>
      </c>
      <c r="Y26" s="460"/>
      <c r="Z26" s="460"/>
      <c r="AA26" s="460">
        <v>858.984</v>
      </c>
      <c r="AB26" s="460">
        <v>886.186</v>
      </c>
      <c r="AC26" s="460">
        <f>AA26</f>
        <v>858.984</v>
      </c>
      <c r="AD26" s="461">
        <f>X26+Y26+AB26</f>
        <v>1106.098</v>
      </c>
      <c r="AE26" s="462">
        <f aca="true" t="shared" si="20" ref="AE26:AE39">AD26+AC26</f>
        <v>1965.0819999999999</v>
      </c>
      <c r="AF26" s="462">
        <f t="shared" si="19"/>
        <v>1965.0819999999999</v>
      </c>
      <c r="AG26" s="47">
        <v>5506.8</v>
      </c>
      <c r="AH26" s="239">
        <v>246.5</v>
      </c>
      <c r="AI26" s="45">
        <v>1663</v>
      </c>
      <c r="AJ26" s="240">
        <v>59</v>
      </c>
      <c r="AK26" s="44">
        <v>195.7</v>
      </c>
      <c r="AL26" s="47"/>
      <c r="AM26" s="47">
        <v>59.1</v>
      </c>
      <c r="AN26" s="51"/>
      <c r="AO26" s="44"/>
      <c r="AP26" s="51"/>
      <c r="AQ26" s="44">
        <v>25.5</v>
      </c>
      <c r="AR26" s="51"/>
      <c r="AS26" s="44"/>
      <c r="AT26" s="240">
        <v>96.2</v>
      </c>
      <c r="AU26" s="45"/>
      <c r="AV26" s="46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106">
        <f t="shared" si="1"/>
        <v>0</v>
      </c>
      <c r="BR26" s="106">
        <f t="shared" si="2"/>
        <v>0</v>
      </c>
      <c r="BS26" s="54" t="s">
        <v>83</v>
      </c>
      <c r="BT26" s="241">
        <v>400</v>
      </c>
      <c r="BU26" s="242">
        <v>80</v>
      </c>
      <c r="BV26" s="98"/>
      <c r="BW26" s="243">
        <v>3.5</v>
      </c>
      <c r="BX26" s="163">
        <v>612.7</v>
      </c>
      <c r="BY26" s="74"/>
      <c r="BZ26" s="74"/>
      <c r="CA26" s="74"/>
      <c r="CB26" s="74"/>
      <c r="CC26" s="74">
        <v>58.9</v>
      </c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20"/>
      <c r="CO26" s="20"/>
      <c r="CP26" s="20"/>
      <c r="CQ26" s="20"/>
      <c r="CR26" s="20"/>
      <c r="CS26" s="20"/>
      <c r="CT26" s="20"/>
      <c r="CU26" s="20"/>
      <c r="CV26" s="20">
        <v>11</v>
      </c>
      <c r="CW26" s="20"/>
      <c r="CX26" s="20"/>
      <c r="CY26" s="20"/>
      <c r="CZ26" s="47"/>
      <c r="DA26" s="47"/>
      <c r="DB26" s="47"/>
      <c r="DC26" s="47"/>
      <c r="DD26" s="47">
        <v>1101.7</v>
      </c>
      <c r="DE26" s="47"/>
      <c r="DF26" s="47"/>
      <c r="DG26" s="19">
        <f>DE26+DC26+CY26+CW26+CU26+CS26+CQ26+CO26+CM26+CK26+CI26+CC26+CA26+BZ26+BX26</f>
        <v>671.6</v>
      </c>
      <c r="DH26" s="19">
        <f t="shared" si="4"/>
        <v>1112.7</v>
      </c>
      <c r="DI26" s="54" t="s">
        <v>83</v>
      </c>
      <c r="DJ26" s="44"/>
      <c r="DK26" s="47"/>
      <c r="DL26" s="47"/>
      <c r="DM26" s="47"/>
      <c r="DN26" s="47"/>
      <c r="DO26" s="55"/>
      <c r="DP26" s="56">
        <v>4.5</v>
      </c>
      <c r="DQ26" s="55"/>
      <c r="DR26" s="50"/>
      <c r="DS26" s="50"/>
      <c r="DT26" s="50"/>
      <c r="DU26" s="50"/>
      <c r="DV26" s="47"/>
      <c r="DW26" s="55">
        <v>1</v>
      </c>
      <c r="DX26" s="107">
        <f t="shared" si="5"/>
        <v>4.5</v>
      </c>
      <c r="DY26" s="244">
        <f t="shared" si="6"/>
        <v>1</v>
      </c>
      <c r="DZ26" s="43">
        <v>139.6</v>
      </c>
      <c r="EA26" s="20">
        <v>24</v>
      </c>
      <c r="EB26" s="47"/>
      <c r="EC26" s="47"/>
      <c r="ED26" s="47"/>
      <c r="EE26" s="47"/>
      <c r="EF26" s="107">
        <f>ED26+EB26+DZ26</f>
        <v>139.6</v>
      </c>
      <c r="EG26" s="107">
        <f>EE26+EC26+EA26</f>
        <v>24</v>
      </c>
      <c r="EH26" s="44">
        <v>1567.4</v>
      </c>
      <c r="EI26" s="47"/>
      <c r="EJ26" s="47"/>
      <c r="EK26" s="47"/>
      <c r="EL26" s="47"/>
      <c r="EM26" s="47"/>
      <c r="EN26" s="47"/>
      <c r="EO26" s="47">
        <v>2.6</v>
      </c>
      <c r="EP26" s="47"/>
      <c r="EQ26" s="47">
        <v>168.9</v>
      </c>
      <c r="ER26" s="47"/>
      <c r="ES26" s="47"/>
      <c r="ET26" s="47"/>
      <c r="EU26" s="47"/>
      <c r="EV26" s="47"/>
      <c r="EW26" s="47">
        <v>143.5</v>
      </c>
      <c r="EX26" s="47"/>
      <c r="EY26" s="47"/>
      <c r="EZ26" s="47"/>
      <c r="FA26" s="47"/>
      <c r="FB26" s="146">
        <f t="shared" si="9"/>
        <v>1567.4</v>
      </c>
      <c r="FC26" s="146">
        <f t="shared" si="10"/>
        <v>315</v>
      </c>
      <c r="FD26" s="57">
        <f>FB26+EF26+DX26+DG26+BV26+BT26+BQ26+AS26+AQ26+AO26+AM26+AL26+AK26+AI26+AG26</f>
        <v>10233.2</v>
      </c>
      <c r="FE26" s="58">
        <f>FC26+EG26+DY26+DH26+BW26+BU26+BR26+AT26+AR26+AP26+AN26+AJ26+AH26</f>
        <v>1937.9</v>
      </c>
      <c r="FF26" s="59">
        <v>10093.4</v>
      </c>
      <c r="FG26" s="507" t="s">
        <v>83</v>
      </c>
      <c r="FI26" s="426"/>
      <c r="FJ26" s="426"/>
      <c r="FK26" s="426"/>
      <c r="FL26" s="426"/>
      <c r="FM26" s="297"/>
      <c r="FN26" s="297"/>
      <c r="FO26" s="297"/>
      <c r="FP26" s="297"/>
      <c r="FQ26" s="297"/>
      <c r="FR26" s="402"/>
      <c r="FS26" s="402"/>
    </row>
    <row r="27" spans="1:175" s="402" customFormat="1" ht="12" customHeight="1" thickBot="1">
      <c r="A27" s="382"/>
      <c r="B27" s="383" t="s">
        <v>15</v>
      </c>
      <c r="C27" s="384">
        <f>C7+C23+C24+C25+C26</f>
        <v>350</v>
      </c>
      <c r="D27" s="385">
        <f>SUM(D8:D26)</f>
        <v>338</v>
      </c>
      <c r="E27" s="385"/>
      <c r="F27" s="385">
        <f>SUM(F8:F26)</f>
        <v>586</v>
      </c>
      <c r="G27" s="385"/>
      <c r="H27" s="385"/>
      <c r="I27" s="385"/>
      <c r="J27" s="386">
        <f>SUM(J8:J26)</f>
        <v>2819.3720000000003</v>
      </c>
      <c r="K27" s="387">
        <f>SUM(K8:K26)</f>
        <v>47.86033151824832</v>
      </c>
      <c r="L27" s="387">
        <f>SUM(L8:L26)</f>
        <v>46.900000000000006</v>
      </c>
      <c r="M27" s="387">
        <f>SUM(M8:M26)</f>
        <v>0</v>
      </c>
      <c r="N27" s="387">
        <f>SUM(N8:N26)</f>
        <v>208</v>
      </c>
      <c r="O27" s="463"/>
      <c r="P27" s="464"/>
      <c r="Q27" s="464"/>
      <c r="R27" s="464"/>
      <c r="S27" s="464"/>
      <c r="T27" s="465"/>
      <c r="U27" s="466">
        <f>SUM(U8:U26)</f>
        <v>5092.986</v>
      </c>
      <c r="V27" s="466">
        <f>SUM(V8:V26)</f>
        <v>0</v>
      </c>
      <c r="W27" s="466">
        <f>SUM(W8:W26)</f>
        <v>365.82</v>
      </c>
      <c r="X27" s="466">
        <f>SUM(X8:X26)</f>
        <v>1728.0310000000002</v>
      </c>
      <c r="Y27" s="466">
        <f>SUM(Y8:Y26)</f>
        <v>1758.0840000000003</v>
      </c>
      <c r="Z27" s="466"/>
      <c r="AA27" s="466"/>
      <c r="AB27" s="467">
        <f>SUM(AB8:AB26)</f>
        <v>3545.8929999999996</v>
      </c>
      <c r="AC27" s="468">
        <f>SUM(AC8:AC26)</f>
        <v>5042.144</v>
      </c>
      <c r="AD27" s="468">
        <f>SUM(AD8:AD26)</f>
        <v>6839.357000000001</v>
      </c>
      <c r="AE27" s="469">
        <f>SUM(AE9:AE26)</f>
        <v>13409.798</v>
      </c>
      <c r="AF27" s="470">
        <f>SUM(AF9:AF26)</f>
        <v>17649.959</v>
      </c>
      <c r="AG27" s="388">
        <f aca="true" t="shared" si="21" ref="AG27:BP27">SUM(AG9:AG26)</f>
        <v>38434.590000000004</v>
      </c>
      <c r="AH27" s="388">
        <f t="shared" si="21"/>
        <v>4251.64</v>
      </c>
      <c r="AI27" s="388">
        <f t="shared" si="21"/>
        <v>11575.6</v>
      </c>
      <c r="AJ27" s="388">
        <f t="shared" si="21"/>
        <v>943</v>
      </c>
      <c r="AK27" s="388">
        <f t="shared" si="21"/>
        <v>955</v>
      </c>
      <c r="AL27" s="388">
        <f t="shared" si="21"/>
        <v>0</v>
      </c>
      <c r="AM27" s="388">
        <f t="shared" si="21"/>
        <v>288.40000000000003</v>
      </c>
      <c r="AN27" s="388">
        <f t="shared" si="21"/>
        <v>0</v>
      </c>
      <c r="AO27" s="388">
        <f t="shared" si="21"/>
        <v>300</v>
      </c>
      <c r="AP27" s="388">
        <f t="shared" si="21"/>
        <v>12.5</v>
      </c>
      <c r="AQ27" s="388">
        <f t="shared" si="21"/>
        <v>252.11999999999998</v>
      </c>
      <c r="AR27" s="388">
        <f t="shared" si="21"/>
        <v>16.9</v>
      </c>
      <c r="AS27" s="388">
        <f t="shared" si="21"/>
        <v>0</v>
      </c>
      <c r="AT27" s="388">
        <f t="shared" si="21"/>
        <v>96.2</v>
      </c>
      <c r="AU27" s="388">
        <f t="shared" si="21"/>
        <v>269.03999999999996</v>
      </c>
      <c r="AV27" s="388">
        <f t="shared" si="21"/>
        <v>3.2</v>
      </c>
      <c r="AW27" s="388">
        <f t="shared" si="21"/>
        <v>10.783000000000001</v>
      </c>
      <c r="AX27" s="388">
        <f t="shared" si="21"/>
        <v>220.70000000000002</v>
      </c>
      <c r="AY27" s="388">
        <f t="shared" si="21"/>
        <v>43.1</v>
      </c>
      <c r="AZ27" s="388">
        <f t="shared" si="21"/>
        <v>634.57</v>
      </c>
      <c r="BA27" s="388">
        <f t="shared" si="21"/>
        <v>15.1</v>
      </c>
      <c r="BB27" s="388">
        <f t="shared" si="21"/>
        <v>0</v>
      </c>
      <c r="BC27" s="389">
        <f t="shared" si="21"/>
        <v>2098.757</v>
      </c>
      <c r="BD27" s="388">
        <f t="shared" si="21"/>
        <v>7.470000000000001</v>
      </c>
      <c r="BE27" s="388">
        <f t="shared" si="21"/>
        <v>0</v>
      </c>
      <c r="BF27" s="388">
        <f t="shared" si="21"/>
        <v>1574.583</v>
      </c>
      <c r="BG27" s="388">
        <f t="shared" si="21"/>
        <v>0</v>
      </c>
      <c r="BH27" s="388">
        <f t="shared" si="21"/>
        <v>0</v>
      </c>
      <c r="BI27" s="388">
        <f t="shared" si="21"/>
        <v>0</v>
      </c>
      <c r="BJ27" s="388">
        <f t="shared" si="21"/>
        <v>0</v>
      </c>
      <c r="BK27" s="388">
        <f t="shared" si="21"/>
        <v>0</v>
      </c>
      <c r="BL27" s="388">
        <f t="shared" si="21"/>
        <v>0</v>
      </c>
      <c r="BM27" s="388">
        <f t="shared" si="21"/>
        <v>18.7</v>
      </c>
      <c r="BN27" s="388">
        <f t="shared" si="21"/>
        <v>0</v>
      </c>
      <c r="BO27" s="388">
        <f t="shared" si="21"/>
        <v>0</v>
      </c>
      <c r="BP27" s="388">
        <f t="shared" si="21"/>
        <v>0</v>
      </c>
      <c r="BQ27" s="390">
        <f t="shared" si="1"/>
        <v>531.01</v>
      </c>
      <c r="BR27" s="391">
        <f t="shared" si="2"/>
        <v>46.300000000000004</v>
      </c>
      <c r="BS27" s="388">
        <f aca="true" t="shared" si="22" ref="BS27:DF27">SUM(BS9:BS26)</f>
        <v>0</v>
      </c>
      <c r="BT27" s="388">
        <f>SUM(BT9:BT26)</f>
        <v>400</v>
      </c>
      <c r="BU27" s="388">
        <f t="shared" si="22"/>
        <v>80</v>
      </c>
      <c r="BV27" s="388">
        <f t="shared" si="22"/>
        <v>0</v>
      </c>
      <c r="BW27" s="388">
        <f t="shared" si="22"/>
        <v>270.5</v>
      </c>
      <c r="BX27" s="392">
        <f t="shared" si="22"/>
        <v>10532.62</v>
      </c>
      <c r="BY27" s="392">
        <f t="shared" si="22"/>
        <v>24.7</v>
      </c>
      <c r="BZ27" s="392">
        <f t="shared" si="22"/>
        <v>0</v>
      </c>
      <c r="CA27" s="392">
        <f t="shared" si="22"/>
        <v>0</v>
      </c>
      <c r="CB27" s="392">
        <f t="shared" si="22"/>
        <v>56.7</v>
      </c>
      <c r="CC27" s="392">
        <f t="shared" si="22"/>
        <v>451.38</v>
      </c>
      <c r="CD27" s="392">
        <f t="shared" si="22"/>
        <v>20.5</v>
      </c>
      <c r="CE27" s="392">
        <f t="shared" si="22"/>
        <v>0</v>
      </c>
      <c r="CF27" s="392">
        <f t="shared" si="22"/>
        <v>0</v>
      </c>
      <c r="CG27" s="392">
        <f t="shared" si="22"/>
        <v>0</v>
      </c>
      <c r="CH27" s="392">
        <f t="shared" si="22"/>
        <v>0</v>
      </c>
      <c r="CI27" s="392">
        <f t="shared" si="22"/>
        <v>0</v>
      </c>
      <c r="CJ27" s="392">
        <f t="shared" si="22"/>
        <v>0</v>
      </c>
      <c r="CK27" s="392">
        <f t="shared" si="22"/>
        <v>0</v>
      </c>
      <c r="CL27" s="392">
        <f t="shared" si="22"/>
        <v>0</v>
      </c>
      <c r="CM27" s="392">
        <f t="shared" si="22"/>
        <v>205</v>
      </c>
      <c r="CN27" s="392">
        <f t="shared" si="22"/>
        <v>154.1</v>
      </c>
      <c r="CO27" s="392">
        <f t="shared" si="22"/>
        <v>0</v>
      </c>
      <c r="CP27" s="392">
        <f t="shared" si="22"/>
        <v>181.8</v>
      </c>
      <c r="CQ27" s="392">
        <f t="shared" si="22"/>
        <v>0</v>
      </c>
      <c r="CR27" s="392">
        <f t="shared" si="22"/>
        <v>0</v>
      </c>
      <c r="CS27" s="392">
        <f t="shared" si="22"/>
        <v>0</v>
      </c>
      <c r="CT27" s="392">
        <f t="shared" si="22"/>
        <v>0</v>
      </c>
      <c r="CU27" s="392">
        <f t="shared" si="22"/>
        <v>0</v>
      </c>
      <c r="CV27" s="392">
        <f t="shared" si="22"/>
        <v>57.04</v>
      </c>
      <c r="CW27" s="392">
        <f t="shared" si="22"/>
        <v>0</v>
      </c>
      <c r="CX27" s="392">
        <f t="shared" si="22"/>
        <v>0</v>
      </c>
      <c r="CY27" s="392">
        <f t="shared" si="22"/>
        <v>0</v>
      </c>
      <c r="CZ27" s="388">
        <f t="shared" si="22"/>
        <v>0</v>
      </c>
      <c r="DA27" s="388">
        <f t="shared" si="22"/>
        <v>0</v>
      </c>
      <c r="DB27" s="388">
        <f t="shared" si="22"/>
        <v>0</v>
      </c>
      <c r="DC27" s="388">
        <f t="shared" si="22"/>
        <v>68.97</v>
      </c>
      <c r="DD27" s="388">
        <f t="shared" si="22"/>
        <v>1198.68</v>
      </c>
      <c r="DE27" s="388">
        <f t="shared" si="22"/>
        <v>24</v>
      </c>
      <c r="DF27" s="388">
        <f t="shared" si="22"/>
        <v>269.37</v>
      </c>
      <c r="DG27" s="345">
        <f t="shared" si="3"/>
        <v>11281.970000000001</v>
      </c>
      <c r="DH27" s="345">
        <f t="shared" si="4"/>
        <v>1962.89</v>
      </c>
      <c r="DI27" s="388">
        <f aca="true" t="shared" si="23" ref="DI27:DW27">SUM(DI9:DI26)</f>
        <v>0</v>
      </c>
      <c r="DJ27" s="388">
        <f t="shared" si="23"/>
        <v>1.3</v>
      </c>
      <c r="DK27" s="388">
        <f t="shared" si="23"/>
        <v>0</v>
      </c>
      <c r="DL27" s="388">
        <f t="shared" si="23"/>
        <v>9.73</v>
      </c>
      <c r="DM27" s="388">
        <f t="shared" si="23"/>
        <v>0</v>
      </c>
      <c r="DN27" s="388">
        <f t="shared" si="23"/>
        <v>0</v>
      </c>
      <c r="DO27" s="388">
        <f t="shared" si="23"/>
        <v>0</v>
      </c>
      <c r="DP27" s="388">
        <f t="shared" si="23"/>
        <v>16.3</v>
      </c>
      <c r="DQ27" s="388">
        <f t="shared" si="23"/>
        <v>0</v>
      </c>
      <c r="DR27" s="388">
        <f t="shared" si="23"/>
        <v>0</v>
      </c>
      <c r="DS27" s="388">
        <f t="shared" si="23"/>
        <v>0</v>
      </c>
      <c r="DT27" s="388">
        <f t="shared" si="23"/>
        <v>0</v>
      </c>
      <c r="DU27" s="388">
        <f t="shared" si="23"/>
        <v>0</v>
      </c>
      <c r="DV27" s="388">
        <f t="shared" si="23"/>
        <v>0</v>
      </c>
      <c r="DW27" s="388">
        <f t="shared" si="23"/>
        <v>121.74000000000001</v>
      </c>
      <c r="DX27" s="393">
        <f t="shared" si="5"/>
        <v>27.330000000000002</v>
      </c>
      <c r="DY27" s="394">
        <f t="shared" si="6"/>
        <v>121.74000000000001</v>
      </c>
      <c r="DZ27" s="388">
        <f aca="true" t="shared" si="24" ref="DZ27:EE27">SUM(DZ9:DZ26)</f>
        <v>139.6</v>
      </c>
      <c r="EA27" s="388">
        <f t="shared" si="24"/>
        <v>24</v>
      </c>
      <c r="EB27" s="388">
        <f t="shared" si="24"/>
        <v>0</v>
      </c>
      <c r="EC27" s="388">
        <f t="shared" si="24"/>
        <v>0</v>
      </c>
      <c r="ED27" s="388">
        <f t="shared" si="24"/>
        <v>0</v>
      </c>
      <c r="EE27" s="388">
        <f t="shared" si="24"/>
        <v>0</v>
      </c>
      <c r="EF27" s="395">
        <f t="shared" si="7"/>
        <v>139.6</v>
      </c>
      <c r="EG27" s="396">
        <f t="shared" si="8"/>
        <v>24</v>
      </c>
      <c r="EH27" s="388">
        <f aca="true" t="shared" si="25" ref="EH27:FA27">SUM(EH9:EH26)</f>
        <v>1760</v>
      </c>
      <c r="EI27" s="388">
        <f t="shared" si="25"/>
        <v>3.4</v>
      </c>
      <c r="EJ27" s="388">
        <f t="shared" si="25"/>
        <v>0</v>
      </c>
      <c r="EK27" s="388">
        <f t="shared" si="25"/>
        <v>64.28</v>
      </c>
      <c r="EL27" s="388">
        <f t="shared" si="25"/>
        <v>0</v>
      </c>
      <c r="EM27" s="388">
        <f t="shared" si="25"/>
        <v>0</v>
      </c>
      <c r="EN27" s="388">
        <f t="shared" si="25"/>
        <v>0</v>
      </c>
      <c r="EO27" s="388">
        <f t="shared" si="25"/>
        <v>57.5</v>
      </c>
      <c r="EP27" s="388">
        <f t="shared" si="25"/>
        <v>0</v>
      </c>
      <c r="EQ27" s="388">
        <f t="shared" si="25"/>
        <v>889.6999999999999</v>
      </c>
      <c r="ER27" s="388">
        <f t="shared" si="25"/>
        <v>0</v>
      </c>
      <c r="ES27" s="388">
        <f t="shared" si="25"/>
        <v>249.5</v>
      </c>
      <c r="ET27" s="388">
        <f t="shared" si="25"/>
        <v>0</v>
      </c>
      <c r="EU27" s="388">
        <f t="shared" si="25"/>
        <v>333.6</v>
      </c>
      <c r="EV27" s="388">
        <f t="shared" si="25"/>
        <v>0</v>
      </c>
      <c r="EW27" s="388">
        <f t="shared" si="25"/>
        <v>181.3</v>
      </c>
      <c r="EX27" s="388">
        <f t="shared" si="25"/>
        <v>0</v>
      </c>
      <c r="EY27" s="388">
        <f t="shared" si="25"/>
        <v>0</v>
      </c>
      <c r="EZ27" s="388">
        <f t="shared" si="25"/>
        <v>0</v>
      </c>
      <c r="FA27" s="388">
        <f t="shared" si="25"/>
        <v>0</v>
      </c>
      <c r="FB27" s="397">
        <f t="shared" si="9"/>
        <v>1760</v>
      </c>
      <c r="FC27" s="398">
        <f t="shared" si="10"/>
        <v>1779.28</v>
      </c>
      <c r="FD27" s="399">
        <f>FD26+FD25+FD24+FD23+FD7</f>
        <v>189026.41999999998</v>
      </c>
      <c r="FE27" s="399">
        <f>FE26+FE25+FE24+FE23+FE7</f>
        <v>17651.45</v>
      </c>
      <c r="FF27" s="399">
        <f>FF26+FF25+FF24+FF23+FF7</f>
        <v>168085.72</v>
      </c>
      <c r="FG27" s="508" t="s">
        <v>15</v>
      </c>
      <c r="FH27" s="10"/>
      <c r="FI27" s="9"/>
      <c r="FJ27" s="9"/>
      <c r="FK27" s="9"/>
      <c r="FL27" s="9"/>
      <c r="FM27" s="297"/>
      <c r="FN27" s="297"/>
      <c r="FO27" s="297"/>
      <c r="FP27" s="297"/>
      <c r="FQ27" s="297"/>
      <c r="FR27" s="10"/>
      <c r="FS27" s="10"/>
    </row>
    <row r="28" spans="1:173" ht="12.75" customHeight="1">
      <c r="A28" s="539">
        <v>6</v>
      </c>
      <c r="B28" s="268" t="s">
        <v>126</v>
      </c>
      <c r="C28" s="269">
        <v>54</v>
      </c>
      <c r="D28" s="285">
        <v>47</v>
      </c>
      <c r="E28" s="285">
        <v>6</v>
      </c>
      <c r="F28" s="286" t="s">
        <v>168</v>
      </c>
      <c r="G28" s="286"/>
      <c r="H28" s="286"/>
      <c r="I28" s="286"/>
      <c r="J28" s="287">
        <v>17.93</v>
      </c>
      <c r="K28" s="288">
        <f>J28/F28</f>
        <v>2.9883333333333333</v>
      </c>
      <c r="L28" s="289">
        <v>3</v>
      </c>
      <c r="M28" s="287"/>
      <c r="N28" s="287"/>
      <c r="O28" s="471">
        <v>70.705</v>
      </c>
      <c r="P28" s="471"/>
      <c r="Q28" s="471"/>
      <c r="R28" s="471"/>
      <c r="S28" s="471"/>
      <c r="T28" s="472"/>
      <c r="U28" s="472"/>
      <c r="V28" s="472"/>
      <c r="W28" s="472"/>
      <c r="X28" s="472"/>
      <c r="Y28" s="472">
        <v>624.015</v>
      </c>
      <c r="Z28" s="472"/>
      <c r="AA28" s="472"/>
      <c r="AB28" s="472">
        <v>196.245</v>
      </c>
      <c r="AC28" s="460">
        <f>Z28+W28</f>
        <v>0</v>
      </c>
      <c r="AD28" s="445">
        <f>AB28+AA28+Y28+X28+U28+O28</f>
        <v>890.965</v>
      </c>
      <c r="AE28" s="473">
        <f t="shared" si="20"/>
        <v>890.965</v>
      </c>
      <c r="AF28" s="473">
        <f t="shared" si="19"/>
        <v>890.965</v>
      </c>
      <c r="AG28" s="27">
        <v>14923.2</v>
      </c>
      <c r="AH28" s="25">
        <v>1370.8</v>
      </c>
      <c r="AI28" s="24">
        <v>4506.7</v>
      </c>
      <c r="AJ28" s="25">
        <v>414</v>
      </c>
      <c r="AK28" s="26">
        <v>1165.9</v>
      </c>
      <c r="AL28" s="27"/>
      <c r="AM28" s="52">
        <v>349.8</v>
      </c>
      <c r="AN28" s="53"/>
      <c r="AO28" s="61"/>
      <c r="AP28" s="53">
        <v>7</v>
      </c>
      <c r="AQ28" s="61">
        <v>66.9</v>
      </c>
      <c r="AR28" s="53">
        <v>6.9</v>
      </c>
      <c r="AS28" s="61"/>
      <c r="AT28" s="53"/>
      <c r="AU28" s="162">
        <v>33.5</v>
      </c>
      <c r="AV28" s="60"/>
      <c r="AW28" s="52" t="s">
        <v>169</v>
      </c>
      <c r="AX28" s="52">
        <v>40.1</v>
      </c>
      <c r="AY28" s="52"/>
      <c r="AZ28" s="52">
        <v>5.639</v>
      </c>
      <c r="BA28" s="52">
        <v>0.4</v>
      </c>
      <c r="BB28" s="52"/>
      <c r="BC28" s="52">
        <v>54</v>
      </c>
      <c r="BD28" s="52">
        <v>0.2</v>
      </c>
      <c r="BE28" s="52"/>
      <c r="BF28" s="52">
        <v>54</v>
      </c>
      <c r="BG28" s="52"/>
      <c r="BH28" s="52"/>
      <c r="BI28" s="52"/>
      <c r="BJ28" s="52"/>
      <c r="BK28" s="52"/>
      <c r="BL28" s="52"/>
      <c r="BM28" s="52">
        <v>0.1</v>
      </c>
      <c r="BN28" s="52"/>
      <c r="BO28" s="52"/>
      <c r="BP28" s="52"/>
      <c r="BQ28" s="253">
        <f t="shared" si="1"/>
        <v>74.30000000000001</v>
      </c>
      <c r="BR28" s="253">
        <f t="shared" si="2"/>
        <v>0</v>
      </c>
      <c r="BS28" s="62" t="s">
        <v>56</v>
      </c>
      <c r="BT28" s="99"/>
      <c r="BU28" s="100"/>
      <c r="BV28" s="101"/>
      <c r="BW28" s="263">
        <v>29.3</v>
      </c>
      <c r="BX28" s="61">
        <v>4797.1</v>
      </c>
      <c r="BY28" s="52"/>
      <c r="BZ28" s="52"/>
      <c r="CA28" s="52"/>
      <c r="CB28" s="52"/>
      <c r="CC28" s="52"/>
      <c r="CD28" s="52">
        <v>51.1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>
        <v>114.6</v>
      </c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>
        <v>294.5</v>
      </c>
      <c r="DG28" s="19">
        <f t="shared" si="3"/>
        <v>4797.1</v>
      </c>
      <c r="DH28" s="19">
        <f t="shared" si="4"/>
        <v>460.20000000000005</v>
      </c>
      <c r="DI28" s="62" t="s">
        <v>56</v>
      </c>
      <c r="DJ28" s="61">
        <v>19.3</v>
      </c>
      <c r="DK28" s="52"/>
      <c r="DL28" s="52">
        <v>6.4</v>
      </c>
      <c r="DM28" s="52"/>
      <c r="DN28" s="52"/>
      <c r="DO28" s="63"/>
      <c r="DP28" s="63"/>
      <c r="DQ28" s="63"/>
      <c r="DR28" s="63"/>
      <c r="DS28" s="63"/>
      <c r="DT28" s="63"/>
      <c r="DU28" s="63"/>
      <c r="DV28" s="52"/>
      <c r="DW28" s="63"/>
      <c r="DX28" s="107">
        <f t="shared" si="5"/>
        <v>25.700000000000003</v>
      </c>
      <c r="DY28" s="107">
        <f t="shared" si="6"/>
        <v>0</v>
      </c>
      <c r="DZ28" s="61"/>
      <c r="EA28" s="52"/>
      <c r="EB28" s="52"/>
      <c r="EC28" s="52"/>
      <c r="ED28" s="52"/>
      <c r="EE28" s="52"/>
      <c r="EF28" s="107">
        <f t="shared" si="7"/>
        <v>0</v>
      </c>
      <c r="EG28" s="107">
        <f t="shared" si="8"/>
        <v>0</v>
      </c>
      <c r="EH28" s="61"/>
      <c r="EI28" s="52"/>
      <c r="EJ28" s="52"/>
      <c r="EK28" s="52"/>
      <c r="EL28" s="52"/>
      <c r="EM28" s="52"/>
      <c r="EN28" s="52"/>
      <c r="EO28" s="52"/>
      <c r="EP28" s="52"/>
      <c r="EQ28" s="52">
        <v>45.7</v>
      </c>
      <c r="ER28" s="52"/>
      <c r="ES28" s="52"/>
      <c r="ET28" s="52"/>
      <c r="EU28" s="52"/>
      <c r="EV28" s="52"/>
      <c r="EW28" s="52">
        <v>16.1</v>
      </c>
      <c r="EX28" s="52"/>
      <c r="EY28" s="52"/>
      <c r="EZ28" s="52"/>
      <c r="FA28" s="52"/>
      <c r="FB28" s="146">
        <f t="shared" si="9"/>
        <v>0</v>
      </c>
      <c r="FC28" s="146">
        <f t="shared" si="10"/>
        <v>61.800000000000004</v>
      </c>
      <c r="FD28" s="31">
        <f>FB28+EF28+DX28+DG28+BV28+BT28+BQ28+AS28+AQ28+AO28+AM28+AL28+AK28+AI28+AG28</f>
        <v>25909.600000000002</v>
      </c>
      <c r="FE28" s="49">
        <f>FC28+EG28+DY28+DH28+BW28+BU28+BR28+AT28+AR28+AP28+AN28+AJ28+AH28</f>
        <v>2350</v>
      </c>
      <c r="FF28" s="64">
        <v>26973.8</v>
      </c>
      <c r="FG28" s="484" t="s">
        <v>56</v>
      </c>
      <c r="FM28" s="402"/>
      <c r="FN28" s="402"/>
      <c r="FO28" s="402"/>
      <c r="FP28" s="402"/>
      <c r="FQ28" s="402"/>
    </row>
    <row r="29" spans="1:173" ht="13.5" customHeight="1">
      <c r="A29" s="540"/>
      <c r="B29" s="290" t="s">
        <v>127</v>
      </c>
      <c r="C29" s="265"/>
      <c r="D29" s="291"/>
      <c r="E29" s="291">
        <v>6</v>
      </c>
      <c r="F29" s="272" t="s">
        <v>168</v>
      </c>
      <c r="G29" s="272"/>
      <c r="H29" s="272"/>
      <c r="I29" s="272"/>
      <c r="J29" s="279">
        <v>32.334</v>
      </c>
      <c r="K29" s="288" t="s">
        <v>121</v>
      </c>
      <c r="L29" s="273">
        <v>5</v>
      </c>
      <c r="M29" s="279"/>
      <c r="N29" s="279"/>
      <c r="O29" s="443">
        <v>185.2</v>
      </c>
      <c r="P29" s="443"/>
      <c r="Q29" s="443"/>
      <c r="R29" s="443"/>
      <c r="S29" s="443"/>
      <c r="T29" s="444"/>
      <c r="U29" s="444"/>
      <c r="V29" s="444"/>
      <c r="W29" s="474"/>
      <c r="X29" s="474"/>
      <c r="Y29" s="474">
        <v>695.213</v>
      </c>
      <c r="Z29" s="474"/>
      <c r="AA29" s="474"/>
      <c r="AB29" s="474">
        <v>285.563</v>
      </c>
      <c r="AC29" s="460">
        <f>Z29+W29</f>
        <v>0</v>
      </c>
      <c r="AD29" s="445">
        <f>AB29+AA29+Y29+X29+U29+O29</f>
        <v>1165.9759999999999</v>
      </c>
      <c r="AE29" s="449">
        <f t="shared" si="20"/>
        <v>1165.9759999999999</v>
      </c>
      <c r="AF29" s="449">
        <f t="shared" si="19"/>
        <v>1165.9759999999999</v>
      </c>
      <c r="AG29" s="20"/>
      <c r="AH29" s="42"/>
      <c r="AI29" s="41"/>
      <c r="AJ29" s="42"/>
      <c r="AK29" s="43"/>
      <c r="AL29" s="20"/>
      <c r="AM29" s="47"/>
      <c r="AN29" s="51"/>
      <c r="AO29" s="44"/>
      <c r="AP29" s="51"/>
      <c r="AQ29" s="44"/>
      <c r="AR29" s="51"/>
      <c r="AS29" s="44"/>
      <c r="AT29" s="51"/>
      <c r="AU29" s="45"/>
      <c r="AV29" s="48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233">
        <f t="shared" si="1"/>
        <v>0</v>
      </c>
      <c r="BR29" s="234">
        <f t="shared" si="2"/>
        <v>0</v>
      </c>
      <c r="BS29" s="65"/>
      <c r="BT29" s="96"/>
      <c r="BU29" s="97"/>
      <c r="BV29" s="95"/>
      <c r="BW29" s="79"/>
      <c r="BX29" s="44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52"/>
      <c r="CL29" s="47"/>
      <c r="CM29" s="47"/>
      <c r="CN29" s="47"/>
      <c r="CO29" s="52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19">
        <f t="shared" si="3"/>
        <v>0</v>
      </c>
      <c r="DH29" s="19">
        <f t="shared" si="4"/>
        <v>0</v>
      </c>
      <c r="DI29" s="65"/>
      <c r="DJ29" s="44"/>
      <c r="DK29" s="47"/>
      <c r="DL29" s="47"/>
      <c r="DM29" s="47"/>
      <c r="DN29" s="47"/>
      <c r="DO29" s="50"/>
      <c r="DP29" s="50"/>
      <c r="DQ29" s="50"/>
      <c r="DR29" s="50"/>
      <c r="DS29" s="50"/>
      <c r="DT29" s="50"/>
      <c r="DU29" s="50"/>
      <c r="DV29" s="47"/>
      <c r="DW29" s="50"/>
      <c r="DX29" s="221">
        <f t="shared" si="5"/>
        <v>0</v>
      </c>
      <c r="DY29" s="206">
        <f t="shared" si="6"/>
        <v>0</v>
      </c>
      <c r="DZ29" s="44"/>
      <c r="EA29" s="47"/>
      <c r="EB29" s="47"/>
      <c r="EC29" s="47"/>
      <c r="ED29" s="47"/>
      <c r="EE29" s="47"/>
      <c r="EF29" s="219">
        <f t="shared" si="7"/>
        <v>0</v>
      </c>
      <c r="EG29" s="196">
        <f t="shared" si="8"/>
        <v>0</v>
      </c>
      <c r="EH29" s="44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217">
        <f t="shared" si="9"/>
        <v>0</v>
      </c>
      <c r="FC29" s="197">
        <f t="shared" si="10"/>
        <v>0</v>
      </c>
      <c r="FD29" s="31">
        <f>FB29+EF29+DX29+DG29+BV29+BT29+BQ29+AS29+AQ29+AO29+AM29+AL29+AK29+AI29+AG29</f>
        <v>0</v>
      </c>
      <c r="FE29" s="49">
        <f>FC29+EG29+DY29+DH29+BW29+BU29+BR29+AT29+AR29+AP29+AN29+AJ29+AH29</f>
        <v>0</v>
      </c>
      <c r="FF29" s="59"/>
      <c r="FG29" s="484"/>
      <c r="FM29" s="426"/>
      <c r="FN29" s="426"/>
      <c r="FO29" s="426"/>
      <c r="FP29" s="426"/>
      <c r="FQ29" s="426"/>
    </row>
    <row r="30" spans="1:175" ht="12" customHeight="1">
      <c r="A30" s="266">
        <v>7</v>
      </c>
      <c r="B30" s="278" t="s">
        <v>20</v>
      </c>
      <c r="C30" s="266">
        <v>18</v>
      </c>
      <c r="D30" s="265">
        <v>18</v>
      </c>
      <c r="E30" s="265"/>
      <c r="F30" s="292">
        <v>6</v>
      </c>
      <c r="G30" s="292"/>
      <c r="H30" s="292"/>
      <c r="I30" s="292"/>
      <c r="J30" s="279">
        <v>6</v>
      </c>
      <c r="K30" s="254">
        <f>J30/F30</f>
        <v>1</v>
      </c>
      <c r="L30" s="273">
        <v>1</v>
      </c>
      <c r="M30" s="73"/>
      <c r="N30" s="72"/>
      <c r="O30" s="443">
        <v>46.529</v>
      </c>
      <c r="P30" s="443"/>
      <c r="Q30" s="443"/>
      <c r="R30" s="443"/>
      <c r="S30" s="443"/>
      <c r="T30" s="444"/>
      <c r="U30" s="444"/>
      <c r="V30" s="444"/>
      <c r="W30" s="475">
        <v>37.173</v>
      </c>
      <c r="X30" s="444"/>
      <c r="Y30" s="444">
        <v>252.25</v>
      </c>
      <c r="Z30" s="444"/>
      <c r="AA30" s="444"/>
      <c r="AB30" s="444">
        <v>45.08</v>
      </c>
      <c r="AC30" s="460">
        <f>Y30+W30</f>
        <v>289.423</v>
      </c>
      <c r="AD30" s="445">
        <f>AB30</f>
        <v>45.08</v>
      </c>
      <c r="AE30" s="449">
        <f>AD30+AC30+O30</f>
        <v>381.032</v>
      </c>
      <c r="AF30" s="449">
        <f t="shared" si="19"/>
        <v>381.032</v>
      </c>
      <c r="AG30" s="20">
        <v>5363.8</v>
      </c>
      <c r="AH30" s="42"/>
      <c r="AI30" s="250">
        <v>1619.9</v>
      </c>
      <c r="AJ30" s="42"/>
      <c r="AK30" s="43">
        <v>138</v>
      </c>
      <c r="AL30" s="20"/>
      <c r="AM30" s="20">
        <v>41.7</v>
      </c>
      <c r="AN30" s="42"/>
      <c r="AO30" s="43"/>
      <c r="AP30" s="42"/>
      <c r="AQ30" s="43">
        <v>18.4</v>
      </c>
      <c r="AR30" s="42">
        <v>0.3</v>
      </c>
      <c r="AS30" s="43"/>
      <c r="AT30" s="42"/>
      <c r="AU30" s="41">
        <v>3.7</v>
      </c>
      <c r="AV30" s="22"/>
      <c r="AW30" s="20">
        <v>250</v>
      </c>
      <c r="AX30" s="20">
        <v>5.1</v>
      </c>
      <c r="AY30" s="20"/>
      <c r="AZ30" s="20">
        <v>2.937</v>
      </c>
      <c r="BA30" s="20">
        <v>0.2</v>
      </c>
      <c r="BB30" s="20"/>
      <c r="BC30" s="20">
        <v>35.89</v>
      </c>
      <c r="BD30" s="20">
        <v>0.1</v>
      </c>
      <c r="BE30" s="20"/>
      <c r="BF30" s="20">
        <v>35.89</v>
      </c>
      <c r="BG30" s="20"/>
      <c r="BH30" s="20"/>
      <c r="BI30" s="20"/>
      <c r="BJ30" s="20"/>
      <c r="BK30" s="20"/>
      <c r="BL30" s="20"/>
      <c r="BM30" s="20">
        <v>0.3</v>
      </c>
      <c r="BN30" s="20"/>
      <c r="BO30" s="20"/>
      <c r="BP30" s="20"/>
      <c r="BQ30" s="255">
        <f t="shared" si="1"/>
        <v>9.399999999999999</v>
      </c>
      <c r="BR30" s="255">
        <f t="shared" si="2"/>
        <v>0</v>
      </c>
      <c r="BS30" s="39" t="s">
        <v>89</v>
      </c>
      <c r="BT30" s="93"/>
      <c r="BU30" s="94"/>
      <c r="BV30" s="95"/>
      <c r="BW30" s="79"/>
      <c r="BX30" s="43">
        <v>1103</v>
      </c>
      <c r="BY30" s="20">
        <v>40</v>
      </c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>
        <v>44.1</v>
      </c>
      <c r="DG30" s="19">
        <f t="shared" si="3"/>
        <v>1103</v>
      </c>
      <c r="DH30" s="19">
        <f t="shared" si="4"/>
        <v>84.1</v>
      </c>
      <c r="DI30" s="39" t="s">
        <v>89</v>
      </c>
      <c r="DJ30" s="43"/>
      <c r="DK30" s="20"/>
      <c r="DL30" s="20">
        <v>2.1</v>
      </c>
      <c r="DM30" s="20"/>
      <c r="DN30" s="20"/>
      <c r="DO30" s="48"/>
      <c r="DP30" s="251"/>
      <c r="DQ30" s="48"/>
      <c r="DR30" s="48"/>
      <c r="DS30" s="48"/>
      <c r="DT30" s="48"/>
      <c r="DU30" s="48"/>
      <c r="DV30" s="20"/>
      <c r="DW30" s="48">
        <v>2.5</v>
      </c>
      <c r="DX30" s="107">
        <f t="shared" si="5"/>
        <v>2.1</v>
      </c>
      <c r="DY30" s="107">
        <f t="shared" si="6"/>
        <v>2.5</v>
      </c>
      <c r="DZ30" s="43">
        <v>224.2</v>
      </c>
      <c r="EA30" s="20"/>
      <c r="EB30" s="20"/>
      <c r="EC30" s="20"/>
      <c r="ED30" s="20"/>
      <c r="EE30" s="20"/>
      <c r="EF30" s="107">
        <f>ED30+EB30+DZ30</f>
        <v>224.2</v>
      </c>
      <c r="EG30" s="107">
        <f>EE30+EC30+EA30</f>
        <v>0</v>
      </c>
      <c r="EH30" s="43"/>
      <c r="EI30" s="20"/>
      <c r="EJ30" s="20"/>
      <c r="EK30" s="20"/>
      <c r="EL30" s="20"/>
      <c r="EM30" s="20"/>
      <c r="EN30" s="20"/>
      <c r="EO30" s="20"/>
      <c r="EP30" s="20"/>
      <c r="EQ30" s="20">
        <v>8</v>
      </c>
      <c r="ER30" s="20"/>
      <c r="ES30" s="20"/>
      <c r="ET30" s="20"/>
      <c r="EU30" s="20"/>
      <c r="EV30" s="20"/>
      <c r="EW30" s="20">
        <v>8.6</v>
      </c>
      <c r="EX30" s="20"/>
      <c r="EY30" s="20"/>
      <c r="EZ30" s="20"/>
      <c r="FA30" s="20"/>
      <c r="FB30" s="146">
        <f t="shared" si="9"/>
        <v>0</v>
      </c>
      <c r="FC30" s="146">
        <f t="shared" si="10"/>
        <v>16.6</v>
      </c>
      <c r="FD30" s="31">
        <f>FB30+EF30+DX30+DG30+BV30+BT30+BQ30+AS30+AQ30+AO30+AM30+AL30+AK30+AI30+AG30</f>
        <v>8520.5</v>
      </c>
      <c r="FE30" s="49">
        <f>FC30+EG30+DY30+DH30+BW30+BU30+BR30+AT30+AR30+AP30+AN30+AJ30+AH30</f>
        <v>103.49999999999999</v>
      </c>
      <c r="FF30" s="32">
        <v>8299.9</v>
      </c>
      <c r="FG30" s="251" t="s">
        <v>20</v>
      </c>
      <c r="FM30" s="9"/>
      <c r="FN30" s="9"/>
      <c r="FO30" s="9"/>
      <c r="FP30" s="9"/>
      <c r="FQ30" s="9"/>
      <c r="FR30" s="311"/>
      <c r="FS30" s="311"/>
    </row>
    <row r="31" spans="1:175" s="311" customFormat="1" ht="12" customHeight="1">
      <c r="A31" s="266">
        <v>8</v>
      </c>
      <c r="B31" s="278" t="s">
        <v>18</v>
      </c>
      <c r="C31" s="266">
        <v>18</v>
      </c>
      <c r="D31" s="265">
        <v>18</v>
      </c>
      <c r="E31" s="265"/>
      <c r="F31" s="292">
        <v>6</v>
      </c>
      <c r="G31" s="292"/>
      <c r="H31" s="292"/>
      <c r="I31" s="292"/>
      <c r="J31" s="279">
        <v>10.8</v>
      </c>
      <c r="K31" s="254">
        <f>J31/F31</f>
        <v>1.8</v>
      </c>
      <c r="L31" s="273">
        <v>1.8</v>
      </c>
      <c r="M31" s="73"/>
      <c r="N31" s="72"/>
      <c r="O31" s="443"/>
      <c r="P31" s="443"/>
      <c r="Q31" s="443"/>
      <c r="R31" s="443"/>
      <c r="S31" s="443"/>
      <c r="T31" s="444"/>
      <c r="U31" s="444"/>
      <c r="V31" s="444"/>
      <c r="W31" s="444"/>
      <c r="X31" s="444"/>
      <c r="Y31" s="444">
        <v>222.78</v>
      </c>
      <c r="Z31" s="444"/>
      <c r="AA31" s="444"/>
      <c r="AB31" s="444">
        <v>114.8</v>
      </c>
      <c r="AC31" s="460">
        <f>Z31+W31</f>
        <v>0</v>
      </c>
      <c r="AD31" s="445">
        <f>AB31+AA31+Y31+X31+U31+O31</f>
        <v>337.58</v>
      </c>
      <c r="AE31" s="449">
        <f t="shared" si="20"/>
        <v>337.58</v>
      </c>
      <c r="AF31" s="449">
        <f t="shared" si="19"/>
        <v>337.58</v>
      </c>
      <c r="AG31" s="74">
        <v>5665.6</v>
      </c>
      <c r="AH31" s="79"/>
      <c r="AI31" s="163">
        <v>1764.1</v>
      </c>
      <c r="AJ31" s="79"/>
      <c r="AK31" s="299"/>
      <c r="AL31" s="74"/>
      <c r="AM31" s="74"/>
      <c r="AN31" s="79"/>
      <c r="AO31" s="299"/>
      <c r="AP31" s="79"/>
      <c r="AQ31" s="299">
        <v>15</v>
      </c>
      <c r="AR31" s="79">
        <v>7.8</v>
      </c>
      <c r="AS31" s="299"/>
      <c r="AT31" s="79"/>
      <c r="AU31" s="163">
        <v>16.2</v>
      </c>
      <c r="AV31" s="300">
        <v>12.7</v>
      </c>
      <c r="AW31" s="74">
        <v>0</v>
      </c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301">
        <f t="shared" si="1"/>
        <v>16.2</v>
      </c>
      <c r="BR31" s="301">
        <f t="shared" si="2"/>
        <v>12.7</v>
      </c>
      <c r="BS31" s="302" t="s">
        <v>84</v>
      </c>
      <c r="BT31" s="303"/>
      <c r="BU31" s="74"/>
      <c r="BV31" s="304"/>
      <c r="BW31" s="163">
        <v>29.4</v>
      </c>
      <c r="BX31" s="299">
        <v>1618.9</v>
      </c>
      <c r="BY31" s="74">
        <v>61.7</v>
      </c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>
        <v>21.7</v>
      </c>
      <c r="CU31" s="74"/>
      <c r="CV31" s="74">
        <v>2.2</v>
      </c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305">
        <f t="shared" si="3"/>
        <v>1618.9</v>
      </c>
      <c r="DH31" s="305">
        <f t="shared" si="4"/>
        <v>85.6</v>
      </c>
      <c r="DI31" s="302" t="s">
        <v>84</v>
      </c>
      <c r="DJ31" s="299"/>
      <c r="DK31" s="74"/>
      <c r="DL31" s="74">
        <v>1.7</v>
      </c>
      <c r="DM31" s="74">
        <v>2.9</v>
      </c>
      <c r="DN31" s="74"/>
      <c r="DO31" s="72"/>
      <c r="DP31" s="72"/>
      <c r="DQ31" s="72"/>
      <c r="DR31" s="72"/>
      <c r="DS31" s="72"/>
      <c r="DT31" s="72"/>
      <c r="DU31" s="72"/>
      <c r="DV31" s="74"/>
      <c r="DW31" s="72"/>
      <c r="DX31" s="306">
        <f t="shared" si="5"/>
        <v>1.7</v>
      </c>
      <c r="DY31" s="306">
        <f t="shared" si="6"/>
        <v>2.9</v>
      </c>
      <c r="DZ31" s="299"/>
      <c r="EA31" s="74">
        <v>99.9</v>
      </c>
      <c r="EB31" s="74"/>
      <c r="EC31" s="74"/>
      <c r="ED31" s="74"/>
      <c r="EE31" s="74"/>
      <c r="EF31" s="306">
        <f t="shared" si="7"/>
        <v>0</v>
      </c>
      <c r="EG31" s="306">
        <f t="shared" si="8"/>
        <v>99.9</v>
      </c>
      <c r="EH31" s="299"/>
      <c r="EI31" s="74"/>
      <c r="EJ31" s="74"/>
      <c r="EK31" s="74"/>
      <c r="EL31" s="74"/>
      <c r="EM31" s="74"/>
      <c r="EN31" s="74"/>
      <c r="EO31" s="74"/>
      <c r="EP31" s="74"/>
      <c r="EQ31" s="74">
        <v>94.9</v>
      </c>
      <c r="ER31" s="74"/>
      <c r="ES31" s="74">
        <v>23.9</v>
      </c>
      <c r="ET31" s="74"/>
      <c r="EU31" s="74"/>
      <c r="EV31" s="74"/>
      <c r="EW31" s="74">
        <v>5.6</v>
      </c>
      <c r="EX31" s="74"/>
      <c r="EY31" s="74"/>
      <c r="EZ31" s="74"/>
      <c r="FA31" s="74"/>
      <c r="FB31" s="307">
        <f t="shared" si="9"/>
        <v>0</v>
      </c>
      <c r="FC31" s="307">
        <f t="shared" si="10"/>
        <v>124.4</v>
      </c>
      <c r="FD31" s="308">
        <f>FB31+EF31+DX31+DG31+BV31+BT31+BQ31+AS31+AQ31+AO31+AM31+AL31+AK31+AI31+AG31</f>
        <v>9081.5</v>
      </c>
      <c r="FE31" s="309">
        <f>FC31+EG31+DY31+DH31+BW31+BU31+BR31+AT31+AR31+AP31+AN31+AJ31+AH31</f>
        <v>362.7</v>
      </c>
      <c r="FF31" s="310">
        <v>9081.5</v>
      </c>
      <c r="FG31" s="509" t="s">
        <v>84</v>
      </c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</row>
    <row r="32" spans="1:175" ht="12" customHeight="1" thickBot="1">
      <c r="A32" s="280">
        <v>9</v>
      </c>
      <c r="B32" s="293" t="s">
        <v>141</v>
      </c>
      <c r="C32" s="294">
        <v>35</v>
      </c>
      <c r="D32" s="282">
        <v>33</v>
      </c>
      <c r="E32" s="282"/>
      <c r="F32" s="283">
        <v>6</v>
      </c>
      <c r="G32" s="283"/>
      <c r="H32" s="283"/>
      <c r="I32" s="283"/>
      <c r="J32" s="295"/>
      <c r="K32" s="284">
        <v>3.6</v>
      </c>
      <c r="L32" s="284">
        <v>3.3</v>
      </c>
      <c r="M32" s="295"/>
      <c r="N32" s="284"/>
      <c r="O32" s="459">
        <v>64.538</v>
      </c>
      <c r="P32" s="459"/>
      <c r="Q32" s="459"/>
      <c r="R32" s="459"/>
      <c r="S32" s="459"/>
      <c r="T32" s="460"/>
      <c r="U32" s="460">
        <v>52</v>
      </c>
      <c r="V32" s="460"/>
      <c r="W32" s="460"/>
      <c r="X32" s="460">
        <v>53.021</v>
      </c>
      <c r="Y32" s="460">
        <v>195.69</v>
      </c>
      <c r="Z32" s="460"/>
      <c r="AA32" s="460">
        <v>166</v>
      </c>
      <c r="AB32" s="460">
        <v>296.31</v>
      </c>
      <c r="AC32" s="460">
        <f>Z32+W32</f>
        <v>0</v>
      </c>
      <c r="AD32" s="445">
        <f>AB32+AA32+Y32+X32+U32+O32</f>
        <v>827.559</v>
      </c>
      <c r="AE32" s="462">
        <f t="shared" si="20"/>
        <v>827.559</v>
      </c>
      <c r="AF32" s="462">
        <f t="shared" si="19"/>
        <v>827.559</v>
      </c>
      <c r="AG32" s="47">
        <v>10122.9</v>
      </c>
      <c r="AH32" s="51"/>
      <c r="AI32" s="45">
        <v>3014.1</v>
      </c>
      <c r="AJ32" s="51"/>
      <c r="AK32" s="44">
        <v>185.1</v>
      </c>
      <c r="AL32" s="47">
        <v>57.6</v>
      </c>
      <c r="AM32" s="47">
        <v>73.3</v>
      </c>
      <c r="AN32" s="51"/>
      <c r="AO32" s="44"/>
      <c r="AP32" s="51"/>
      <c r="AQ32" s="44">
        <v>40.7</v>
      </c>
      <c r="AR32" s="51"/>
      <c r="AS32" s="44"/>
      <c r="AT32" s="51"/>
      <c r="AU32" s="45">
        <v>52.5</v>
      </c>
      <c r="AV32" s="46"/>
      <c r="AW32" s="47">
        <v>7945</v>
      </c>
      <c r="AX32" s="47">
        <v>56.5</v>
      </c>
      <c r="AY32" s="47">
        <v>3.1</v>
      </c>
      <c r="AZ32" s="47">
        <v>34.2</v>
      </c>
      <c r="BA32" s="47"/>
      <c r="BB32" s="47">
        <v>5.4</v>
      </c>
      <c r="BC32" s="47">
        <v>734.8</v>
      </c>
      <c r="BD32" s="47"/>
      <c r="BE32" s="47">
        <v>2.6</v>
      </c>
      <c r="BF32" s="47">
        <v>734.8</v>
      </c>
      <c r="BG32" s="47"/>
      <c r="BH32" s="47"/>
      <c r="BI32" s="47"/>
      <c r="BJ32" s="47"/>
      <c r="BK32" s="47"/>
      <c r="BL32" s="47"/>
      <c r="BM32" s="47"/>
      <c r="BN32" s="47"/>
      <c r="BO32" s="47"/>
      <c r="BP32" s="47">
        <v>6.4</v>
      </c>
      <c r="BQ32" s="233">
        <f>BO32+BM32+BJ32+BG32+BD32+BA32+AX32+AU32</f>
        <v>109</v>
      </c>
      <c r="BR32" s="234">
        <f t="shared" si="2"/>
        <v>17.5</v>
      </c>
      <c r="BS32" s="66" t="s">
        <v>85</v>
      </c>
      <c r="BT32" s="96"/>
      <c r="BU32" s="97"/>
      <c r="BV32" s="111"/>
      <c r="BW32" s="108"/>
      <c r="BX32" s="44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19">
        <f t="shared" si="3"/>
        <v>0</v>
      </c>
      <c r="DH32" s="19">
        <f t="shared" si="4"/>
        <v>0</v>
      </c>
      <c r="DI32" s="66" t="s">
        <v>85</v>
      </c>
      <c r="DJ32" s="44"/>
      <c r="DK32" s="47"/>
      <c r="DL32" s="47"/>
      <c r="DM32" s="47"/>
      <c r="DN32" s="47"/>
      <c r="DO32" s="50"/>
      <c r="DP32" s="50"/>
      <c r="DQ32" s="50"/>
      <c r="DR32" s="50"/>
      <c r="DS32" s="50"/>
      <c r="DT32" s="50"/>
      <c r="DU32" s="50"/>
      <c r="DV32" s="47"/>
      <c r="DW32" s="50"/>
      <c r="DX32" s="221">
        <f t="shared" si="5"/>
        <v>0</v>
      </c>
      <c r="DY32" s="206">
        <f t="shared" si="6"/>
        <v>0</v>
      </c>
      <c r="DZ32" s="44"/>
      <c r="EA32" s="47"/>
      <c r="EB32" s="47"/>
      <c r="EC32" s="47"/>
      <c r="ED32" s="47"/>
      <c r="EE32" s="47"/>
      <c r="EF32" s="219">
        <f t="shared" si="7"/>
        <v>0</v>
      </c>
      <c r="EG32" s="196">
        <f t="shared" si="8"/>
        <v>0</v>
      </c>
      <c r="EH32" s="44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217">
        <f t="shared" si="9"/>
        <v>0</v>
      </c>
      <c r="FC32" s="197">
        <f t="shared" si="10"/>
        <v>0</v>
      </c>
      <c r="FD32" s="57">
        <f>FB32+EF32+DX32+DG32+BV32+BT32+BQ32+AS32+AQ32+AO32+AM32+AL32+AK32+AI32+AG32</f>
        <v>13602.7</v>
      </c>
      <c r="FE32" s="58">
        <f>FC32+EG32+DY32+DH32+BW32+BU32+BR32+AT32+AR32+AP32+AN32+AJ32+AH32</f>
        <v>17.5</v>
      </c>
      <c r="FF32" s="59">
        <v>15889.5</v>
      </c>
      <c r="FG32" s="67" t="s">
        <v>107</v>
      </c>
      <c r="FR32" s="368"/>
      <c r="FS32" s="368"/>
    </row>
    <row r="33" spans="1:175" s="368" customFormat="1" ht="12.75" customHeight="1" thickBot="1">
      <c r="A33" s="403"/>
      <c r="B33" s="383" t="s">
        <v>15</v>
      </c>
      <c r="C33" s="384">
        <f>SUM(C28:C32)</f>
        <v>125</v>
      </c>
      <c r="D33" s="404">
        <f>SUM(D28:D32)</f>
        <v>116</v>
      </c>
      <c r="E33" s="404"/>
      <c r="F33" s="387">
        <f aca="true" t="shared" si="26" ref="F33:CD33">SUM(F28:F32)</f>
        <v>18</v>
      </c>
      <c r="G33" s="387"/>
      <c r="H33" s="387"/>
      <c r="I33" s="387"/>
      <c r="J33" s="387">
        <f t="shared" si="26"/>
        <v>67.06400000000001</v>
      </c>
      <c r="K33" s="387">
        <f>SUM(K28:K32)</f>
        <v>9.388333333333334</v>
      </c>
      <c r="L33" s="387">
        <f>SUM(L28:L32)</f>
        <v>14.100000000000001</v>
      </c>
      <c r="M33" s="387">
        <f t="shared" si="26"/>
        <v>0</v>
      </c>
      <c r="N33" s="387">
        <f t="shared" si="26"/>
        <v>0</v>
      </c>
      <c r="O33" s="463"/>
      <c r="P33" s="464"/>
      <c r="Q33" s="464"/>
      <c r="R33" s="464"/>
      <c r="S33" s="464"/>
      <c r="T33" s="465"/>
      <c r="U33" s="466">
        <f t="shared" si="26"/>
        <v>52</v>
      </c>
      <c r="V33" s="466">
        <f t="shared" si="26"/>
        <v>0</v>
      </c>
      <c r="W33" s="466">
        <f>SUM(W28:W32)</f>
        <v>37.173</v>
      </c>
      <c r="X33" s="466"/>
      <c r="Y33" s="466">
        <f>SUM(Y28:Y32)</f>
        <v>1989.948</v>
      </c>
      <c r="Z33" s="466"/>
      <c r="AA33" s="466"/>
      <c r="AB33" s="467">
        <f>SUM(AB28:AB32)</f>
        <v>937.998</v>
      </c>
      <c r="AC33" s="476">
        <f>SUM(AC28:AC32)</f>
        <v>289.423</v>
      </c>
      <c r="AD33" s="476">
        <f>SUM(AD28:AD32)</f>
        <v>3267.16</v>
      </c>
      <c r="AE33" s="477">
        <f t="shared" si="20"/>
        <v>3556.5829999999996</v>
      </c>
      <c r="AF33" s="478">
        <f t="shared" si="19"/>
        <v>3556.5829999999996</v>
      </c>
      <c r="AG33" s="388">
        <f t="shared" si="26"/>
        <v>36075.5</v>
      </c>
      <c r="AH33" s="400">
        <f t="shared" si="26"/>
        <v>1370.8</v>
      </c>
      <c r="AI33" s="400"/>
      <c r="AJ33" s="400">
        <f t="shared" si="26"/>
        <v>414</v>
      </c>
      <c r="AK33" s="400">
        <f t="shared" si="26"/>
        <v>1489</v>
      </c>
      <c r="AL33" s="400">
        <f t="shared" si="26"/>
        <v>57.6</v>
      </c>
      <c r="AM33" s="400">
        <f t="shared" si="26"/>
        <v>464.8</v>
      </c>
      <c r="AN33" s="400">
        <f t="shared" si="26"/>
        <v>0</v>
      </c>
      <c r="AO33" s="400">
        <f t="shared" si="26"/>
        <v>0</v>
      </c>
      <c r="AP33" s="400">
        <f t="shared" si="26"/>
        <v>7</v>
      </c>
      <c r="AQ33" s="400">
        <f t="shared" si="26"/>
        <v>141</v>
      </c>
      <c r="AR33" s="400">
        <f t="shared" si="26"/>
        <v>15</v>
      </c>
      <c r="AS33" s="400">
        <f t="shared" si="26"/>
        <v>0</v>
      </c>
      <c r="AT33" s="400">
        <f t="shared" si="26"/>
        <v>0</v>
      </c>
      <c r="AU33" s="400">
        <f t="shared" si="26"/>
        <v>105.9</v>
      </c>
      <c r="AV33" s="400">
        <f t="shared" si="26"/>
        <v>12.7</v>
      </c>
      <c r="AW33" s="400">
        <f t="shared" si="26"/>
        <v>8195</v>
      </c>
      <c r="AX33" s="400">
        <f t="shared" si="26"/>
        <v>101.7</v>
      </c>
      <c r="AY33" s="400">
        <f t="shared" si="26"/>
        <v>3.1</v>
      </c>
      <c r="AZ33" s="400">
        <f t="shared" si="26"/>
        <v>42.776</v>
      </c>
      <c r="BA33" s="400">
        <f t="shared" si="26"/>
        <v>0.6000000000000001</v>
      </c>
      <c r="BB33" s="400">
        <f t="shared" si="26"/>
        <v>5.4</v>
      </c>
      <c r="BC33" s="400">
        <f t="shared" si="26"/>
        <v>824.6899999999999</v>
      </c>
      <c r="BD33" s="400">
        <f t="shared" si="26"/>
        <v>0.30000000000000004</v>
      </c>
      <c r="BE33" s="400">
        <f t="shared" si="26"/>
        <v>2.6</v>
      </c>
      <c r="BF33" s="400">
        <f t="shared" si="26"/>
        <v>824.6899999999999</v>
      </c>
      <c r="BG33" s="400">
        <f t="shared" si="26"/>
        <v>0</v>
      </c>
      <c r="BH33" s="400">
        <f t="shared" si="26"/>
        <v>0</v>
      </c>
      <c r="BI33" s="400">
        <f t="shared" si="26"/>
        <v>0</v>
      </c>
      <c r="BJ33" s="400">
        <f t="shared" si="26"/>
        <v>0</v>
      </c>
      <c r="BK33" s="400">
        <f t="shared" si="26"/>
        <v>0</v>
      </c>
      <c r="BL33" s="400">
        <f t="shared" si="26"/>
        <v>0</v>
      </c>
      <c r="BM33" s="400">
        <f t="shared" si="26"/>
        <v>0.4</v>
      </c>
      <c r="BN33" s="400">
        <f t="shared" si="26"/>
        <v>0</v>
      </c>
      <c r="BO33" s="400">
        <f t="shared" si="26"/>
        <v>0</v>
      </c>
      <c r="BP33" s="400">
        <f t="shared" si="26"/>
        <v>6.4</v>
      </c>
      <c r="BQ33" s="390">
        <f t="shared" si="1"/>
        <v>208.9</v>
      </c>
      <c r="BR33" s="391">
        <f t="shared" si="2"/>
        <v>30.2</v>
      </c>
      <c r="BS33" s="388">
        <f t="shared" si="26"/>
        <v>0</v>
      </c>
      <c r="BT33" s="400">
        <f t="shared" si="26"/>
        <v>0</v>
      </c>
      <c r="BU33" s="400">
        <f t="shared" si="26"/>
        <v>0</v>
      </c>
      <c r="BV33" s="400">
        <f t="shared" si="26"/>
        <v>0</v>
      </c>
      <c r="BW33" s="400">
        <f t="shared" si="26"/>
        <v>58.7</v>
      </c>
      <c r="BX33" s="400">
        <f t="shared" si="26"/>
        <v>7519</v>
      </c>
      <c r="BY33" s="400">
        <f t="shared" si="26"/>
        <v>101.7</v>
      </c>
      <c r="BZ33" s="400">
        <f t="shared" si="26"/>
        <v>0</v>
      </c>
      <c r="CA33" s="400">
        <f t="shared" si="26"/>
        <v>0</v>
      </c>
      <c r="CB33" s="400">
        <f t="shared" si="26"/>
        <v>0</v>
      </c>
      <c r="CC33" s="400">
        <f t="shared" si="26"/>
        <v>0</v>
      </c>
      <c r="CD33" s="400">
        <f t="shared" si="26"/>
        <v>51.1</v>
      </c>
      <c r="CE33" s="400">
        <f aca="true" t="shared" si="27" ref="CE33:EN33">SUM(CE28:CE32)</f>
        <v>0</v>
      </c>
      <c r="CF33" s="400">
        <f t="shared" si="27"/>
        <v>0</v>
      </c>
      <c r="CG33" s="400">
        <f t="shared" si="27"/>
        <v>0</v>
      </c>
      <c r="CH33" s="400">
        <f t="shared" si="27"/>
        <v>0</v>
      </c>
      <c r="CI33" s="400">
        <f t="shared" si="27"/>
        <v>0</v>
      </c>
      <c r="CJ33" s="400">
        <f t="shared" si="27"/>
        <v>0</v>
      </c>
      <c r="CK33" s="400">
        <f t="shared" si="27"/>
        <v>0</v>
      </c>
      <c r="CL33" s="400">
        <f t="shared" si="27"/>
        <v>0</v>
      </c>
      <c r="CM33" s="400">
        <f t="shared" si="27"/>
        <v>0</v>
      </c>
      <c r="CN33" s="400">
        <f t="shared" si="27"/>
        <v>0</v>
      </c>
      <c r="CO33" s="400">
        <f t="shared" si="27"/>
        <v>0</v>
      </c>
      <c r="CP33" s="400">
        <f t="shared" si="27"/>
        <v>114.6</v>
      </c>
      <c r="CQ33" s="400">
        <f t="shared" si="27"/>
        <v>0</v>
      </c>
      <c r="CR33" s="400">
        <f t="shared" si="27"/>
        <v>0</v>
      </c>
      <c r="CS33" s="400">
        <f t="shared" si="27"/>
        <v>0</v>
      </c>
      <c r="CT33" s="400">
        <f t="shared" si="27"/>
        <v>21.7</v>
      </c>
      <c r="CU33" s="400">
        <f t="shared" si="27"/>
        <v>0</v>
      </c>
      <c r="CV33" s="400">
        <f t="shared" si="27"/>
        <v>2.2</v>
      </c>
      <c r="CW33" s="400">
        <f t="shared" si="27"/>
        <v>0</v>
      </c>
      <c r="CX33" s="400">
        <f t="shared" si="27"/>
        <v>0</v>
      </c>
      <c r="CY33" s="400">
        <f t="shared" si="27"/>
        <v>0</v>
      </c>
      <c r="CZ33" s="400">
        <f t="shared" si="27"/>
        <v>0</v>
      </c>
      <c r="DA33" s="400">
        <f t="shared" si="27"/>
        <v>0</v>
      </c>
      <c r="DB33" s="400">
        <f t="shared" si="27"/>
        <v>0</v>
      </c>
      <c r="DC33" s="400">
        <f t="shared" si="27"/>
        <v>0</v>
      </c>
      <c r="DD33" s="400">
        <f t="shared" si="27"/>
        <v>0</v>
      </c>
      <c r="DE33" s="400">
        <f t="shared" si="27"/>
        <v>0</v>
      </c>
      <c r="DF33" s="400">
        <f t="shared" si="27"/>
        <v>338.6</v>
      </c>
      <c r="DG33" s="345">
        <f t="shared" si="3"/>
        <v>7519</v>
      </c>
      <c r="DH33" s="345">
        <f t="shared" si="4"/>
        <v>629.9000000000001</v>
      </c>
      <c r="DI33" s="400">
        <f t="shared" si="27"/>
        <v>0</v>
      </c>
      <c r="DJ33" s="400">
        <f t="shared" si="27"/>
        <v>19.3</v>
      </c>
      <c r="DK33" s="400">
        <f t="shared" si="27"/>
        <v>0</v>
      </c>
      <c r="DL33" s="400">
        <f t="shared" si="27"/>
        <v>10.2</v>
      </c>
      <c r="DM33" s="400">
        <f t="shared" si="27"/>
        <v>2.9</v>
      </c>
      <c r="DN33" s="400">
        <f t="shared" si="27"/>
        <v>0</v>
      </c>
      <c r="DO33" s="400">
        <f t="shared" si="27"/>
        <v>0</v>
      </c>
      <c r="DP33" s="400">
        <f t="shared" si="27"/>
        <v>0</v>
      </c>
      <c r="DQ33" s="400">
        <f t="shared" si="27"/>
        <v>0</v>
      </c>
      <c r="DR33" s="400">
        <f t="shared" si="27"/>
        <v>0</v>
      </c>
      <c r="DS33" s="400">
        <f t="shared" si="27"/>
        <v>0</v>
      </c>
      <c r="DT33" s="400">
        <f t="shared" si="27"/>
        <v>0</v>
      </c>
      <c r="DU33" s="400">
        <f t="shared" si="27"/>
        <v>0</v>
      </c>
      <c r="DV33" s="400">
        <f t="shared" si="27"/>
        <v>0</v>
      </c>
      <c r="DW33" s="400">
        <f t="shared" si="27"/>
        <v>2.5</v>
      </c>
      <c r="DX33" s="393">
        <f t="shared" si="5"/>
        <v>29.5</v>
      </c>
      <c r="DY33" s="394">
        <f t="shared" si="6"/>
        <v>5.4</v>
      </c>
      <c r="DZ33" s="400">
        <f t="shared" si="27"/>
        <v>224.2</v>
      </c>
      <c r="EA33" s="400">
        <f t="shared" si="27"/>
        <v>99.9</v>
      </c>
      <c r="EB33" s="400">
        <f t="shared" si="27"/>
        <v>0</v>
      </c>
      <c r="EC33" s="400">
        <f t="shared" si="27"/>
        <v>0</v>
      </c>
      <c r="ED33" s="400">
        <f t="shared" si="27"/>
        <v>0</v>
      </c>
      <c r="EE33" s="400">
        <f t="shared" si="27"/>
        <v>0</v>
      </c>
      <c r="EF33" s="395">
        <f t="shared" si="7"/>
        <v>224.2</v>
      </c>
      <c r="EG33" s="396">
        <f t="shared" si="8"/>
        <v>99.9</v>
      </c>
      <c r="EH33" s="400">
        <f t="shared" si="27"/>
        <v>0</v>
      </c>
      <c r="EI33" s="400">
        <f t="shared" si="27"/>
        <v>0</v>
      </c>
      <c r="EJ33" s="400">
        <f t="shared" si="27"/>
        <v>0</v>
      </c>
      <c r="EK33" s="400">
        <f t="shared" si="27"/>
        <v>0</v>
      </c>
      <c r="EL33" s="400">
        <f t="shared" si="27"/>
        <v>0</v>
      </c>
      <c r="EM33" s="400">
        <f t="shared" si="27"/>
        <v>0</v>
      </c>
      <c r="EN33" s="400">
        <f t="shared" si="27"/>
        <v>0</v>
      </c>
      <c r="EO33" s="400">
        <f aca="true" t="shared" si="28" ref="EO33:FF33">SUM(EO28:EO32)</f>
        <v>0</v>
      </c>
      <c r="EP33" s="400">
        <f t="shared" si="28"/>
        <v>0</v>
      </c>
      <c r="EQ33" s="400">
        <f t="shared" si="28"/>
        <v>148.60000000000002</v>
      </c>
      <c r="ER33" s="400">
        <f t="shared" si="28"/>
        <v>0</v>
      </c>
      <c r="ES33" s="400">
        <f t="shared" si="28"/>
        <v>23.9</v>
      </c>
      <c r="ET33" s="400">
        <f t="shared" si="28"/>
        <v>0</v>
      </c>
      <c r="EU33" s="400">
        <f t="shared" si="28"/>
        <v>0</v>
      </c>
      <c r="EV33" s="400">
        <f t="shared" si="28"/>
        <v>0</v>
      </c>
      <c r="EW33" s="400">
        <f t="shared" si="28"/>
        <v>30.300000000000004</v>
      </c>
      <c r="EX33" s="400">
        <f t="shared" si="28"/>
        <v>0</v>
      </c>
      <c r="EY33" s="400">
        <f t="shared" si="28"/>
        <v>0</v>
      </c>
      <c r="EZ33" s="400">
        <f t="shared" si="28"/>
        <v>0</v>
      </c>
      <c r="FA33" s="400">
        <f t="shared" si="28"/>
        <v>0</v>
      </c>
      <c r="FB33" s="397">
        <f t="shared" si="9"/>
        <v>0</v>
      </c>
      <c r="FC33" s="398">
        <f t="shared" si="10"/>
        <v>202.8</v>
      </c>
      <c r="FD33" s="399">
        <f t="shared" si="28"/>
        <v>57114.3</v>
      </c>
      <c r="FE33" s="399">
        <f t="shared" si="28"/>
        <v>2833.7</v>
      </c>
      <c r="FF33" s="399">
        <f t="shared" si="28"/>
        <v>60244.7</v>
      </c>
      <c r="FG33" s="401" t="s">
        <v>15</v>
      </c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297"/>
      <c r="FS33" s="297"/>
    </row>
    <row r="34" spans="1:173" s="297" customFormat="1" ht="22.5" customHeight="1">
      <c r="A34" s="333">
        <v>10</v>
      </c>
      <c r="B34" s="334" t="s">
        <v>133</v>
      </c>
      <c r="C34" s="335">
        <v>36</v>
      </c>
      <c r="D34" s="335">
        <v>36</v>
      </c>
      <c r="E34" s="335"/>
      <c r="F34" s="336">
        <v>17.169</v>
      </c>
      <c r="G34" s="336"/>
      <c r="H34" s="336"/>
      <c r="I34" s="336"/>
      <c r="J34" s="337"/>
      <c r="K34" s="337"/>
      <c r="L34" s="337">
        <v>288.5</v>
      </c>
      <c r="M34" s="337"/>
      <c r="N34" s="337"/>
      <c r="O34" s="479">
        <v>3571</v>
      </c>
      <c r="P34" s="479"/>
      <c r="Q34" s="479"/>
      <c r="R34" s="479"/>
      <c r="S34" s="479"/>
      <c r="T34" s="480"/>
      <c r="U34" s="480"/>
      <c r="V34" s="480"/>
      <c r="W34" s="480"/>
      <c r="X34" s="480"/>
      <c r="Y34" s="480"/>
      <c r="Z34" s="480"/>
      <c r="AA34" s="480"/>
      <c r="AB34" s="480"/>
      <c r="AC34" s="481">
        <f>W34</f>
        <v>0</v>
      </c>
      <c r="AD34" s="482">
        <f>X34+Y34+AB34</f>
        <v>0</v>
      </c>
      <c r="AE34" s="483">
        <f>O34</f>
        <v>3571</v>
      </c>
      <c r="AF34" s="483">
        <f t="shared" si="19"/>
        <v>3571</v>
      </c>
      <c r="AG34" s="338">
        <v>10339.3</v>
      </c>
      <c r="AH34" s="338">
        <v>838.3</v>
      </c>
      <c r="AI34" s="338">
        <v>3305.7</v>
      </c>
      <c r="AJ34" s="338">
        <v>273.7</v>
      </c>
      <c r="AK34" s="338"/>
      <c r="AL34" s="338"/>
      <c r="AM34" s="338"/>
      <c r="AN34" s="338"/>
      <c r="AO34" s="338"/>
      <c r="AP34" s="338">
        <v>47.1</v>
      </c>
      <c r="AQ34" s="338">
        <v>122</v>
      </c>
      <c r="AR34" s="338">
        <v>112.1</v>
      </c>
      <c r="AS34" s="338"/>
      <c r="AT34" s="338"/>
      <c r="AU34" s="338">
        <v>101.5</v>
      </c>
      <c r="AV34" s="339"/>
      <c r="AW34" s="338">
        <v>7463</v>
      </c>
      <c r="AX34" s="338">
        <v>89.6</v>
      </c>
      <c r="AY34" s="338"/>
      <c r="AZ34" s="338">
        <v>18.28</v>
      </c>
      <c r="BA34" s="338">
        <v>28.4</v>
      </c>
      <c r="BB34" s="338"/>
      <c r="BC34" s="338">
        <v>2083.8</v>
      </c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40">
        <f t="shared" si="1"/>
        <v>219.5</v>
      </c>
      <c r="BR34" s="340">
        <f t="shared" si="2"/>
        <v>0</v>
      </c>
      <c r="BS34" s="341" t="s">
        <v>106</v>
      </c>
      <c r="BT34" s="342"/>
      <c r="BU34" s="342">
        <v>133</v>
      </c>
      <c r="BV34" s="338"/>
      <c r="BW34" s="342">
        <v>60</v>
      </c>
      <c r="BX34" s="343"/>
      <c r="BY34" s="338"/>
      <c r="BZ34" s="338"/>
      <c r="CA34" s="344">
        <v>78.3</v>
      </c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>
        <v>120</v>
      </c>
      <c r="CN34" s="338"/>
      <c r="CO34" s="338"/>
      <c r="CP34" s="338">
        <v>655.3</v>
      </c>
      <c r="CQ34" s="338"/>
      <c r="CR34" s="338"/>
      <c r="CS34" s="338"/>
      <c r="CT34" s="338"/>
      <c r="CU34" s="344">
        <v>8.8</v>
      </c>
      <c r="CV34" s="338"/>
      <c r="CW34" s="338"/>
      <c r="CX34" s="338"/>
      <c r="CY34" s="338"/>
      <c r="CZ34" s="338"/>
      <c r="DA34" s="338"/>
      <c r="DB34" s="338"/>
      <c r="DC34" s="344">
        <v>4925.2</v>
      </c>
      <c r="DD34" s="338"/>
      <c r="DE34" s="338">
        <v>912.5</v>
      </c>
      <c r="DG34" s="345">
        <f t="shared" si="3"/>
        <v>6044.8</v>
      </c>
      <c r="DH34" s="345">
        <f t="shared" si="4"/>
        <v>655.3</v>
      </c>
      <c r="DI34" s="346" t="s">
        <v>106</v>
      </c>
      <c r="DJ34" s="343"/>
      <c r="DK34" s="338"/>
      <c r="DL34" s="338">
        <v>2.8</v>
      </c>
      <c r="DM34" s="338"/>
      <c r="DN34" s="338"/>
      <c r="DO34" s="347"/>
      <c r="DP34" s="347"/>
      <c r="DQ34" s="347"/>
      <c r="DR34" s="347"/>
      <c r="DS34" s="347"/>
      <c r="DT34" s="347"/>
      <c r="DU34" s="347"/>
      <c r="DV34" s="338"/>
      <c r="DW34" s="347">
        <v>119.2</v>
      </c>
      <c r="DX34" s="348">
        <f t="shared" si="5"/>
        <v>2.8</v>
      </c>
      <c r="DY34" s="348">
        <f t="shared" si="6"/>
        <v>119.2</v>
      </c>
      <c r="DZ34" s="343"/>
      <c r="EA34" s="338"/>
      <c r="EB34" s="338"/>
      <c r="EC34" s="338"/>
      <c r="ED34" s="338"/>
      <c r="EE34" s="338"/>
      <c r="EF34" s="348">
        <f t="shared" si="7"/>
        <v>0</v>
      </c>
      <c r="EG34" s="348">
        <f t="shared" si="8"/>
        <v>0</v>
      </c>
      <c r="EH34" s="343"/>
      <c r="EI34" s="338"/>
      <c r="EJ34" s="338"/>
      <c r="EK34" s="338">
        <v>101.9</v>
      </c>
      <c r="EL34" s="338"/>
      <c r="EM34" s="338"/>
      <c r="EN34" s="338"/>
      <c r="EO34" s="338"/>
      <c r="EP34" s="338"/>
      <c r="EQ34" s="338">
        <v>78.2</v>
      </c>
      <c r="ER34" s="338"/>
      <c r="ES34" s="338">
        <v>239.6</v>
      </c>
      <c r="ET34" s="338"/>
      <c r="EU34" s="338"/>
      <c r="EV34" s="338"/>
      <c r="EW34" s="338">
        <v>66.5</v>
      </c>
      <c r="EX34" s="338"/>
      <c r="EY34" s="338"/>
      <c r="EZ34" s="338"/>
      <c r="FA34" s="338"/>
      <c r="FB34" s="349">
        <f t="shared" si="9"/>
        <v>0</v>
      </c>
      <c r="FC34" s="349">
        <f t="shared" si="10"/>
        <v>486.20000000000005</v>
      </c>
      <c r="FD34" s="350">
        <f>FB34+EF34+DX34+DG34+BV34+BT34+BQ34+AS34+AQ34+AO34+AM34+AK34+AI34+AG34</f>
        <v>20034.1</v>
      </c>
      <c r="FE34" s="351">
        <f>FC34+EG34+DY34+DH34+BW34+BU34+BR34+AT34+AR34+AP34+AN34+AJ34+AH34</f>
        <v>2724.8999999999996</v>
      </c>
      <c r="FF34" s="351">
        <v>25000</v>
      </c>
      <c r="FG34" s="352" t="s">
        <v>106</v>
      </c>
      <c r="FH34" s="10"/>
      <c r="FI34" s="10"/>
      <c r="FJ34" s="10"/>
      <c r="FK34" s="10"/>
      <c r="FL34" s="10"/>
      <c r="FM34" s="10"/>
      <c r="FN34" s="10"/>
      <c r="FO34" s="10"/>
      <c r="FP34" s="10"/>
      <c r="FQ34" s="10"/>
    </row>
    <row r="35" spans="1:173" s="297" customFormat="1" ht="23.25" customHeight="1">
      <c r="A35" s="509">
        <v>11</v>
      </c>
      <c r="B35" s="510" t="s">
        <v>138</v>
      </c>
      <c r="C35" s="511">
        <v>30</v>
      </c>
      <c r="D35" s="511">
        <v>30</v>
      </c>
      <c r="E35" s="511">
        <v>67</v>
      </c>
      <c r="F35" s="514">
        <v>67</v>
      </c>
      <c r="G35" s="514"/>
      <c r="H35" s="514"/>
      <c r="I35" s="514"/>
      <c r="J35" s="512">
        <v>20.1</v>
      </c>
      <c r="K35" s="515">
        <v>3.6</v>
      </c>
      <c r="L35" s="512"/>
      <c r="M35" s="512"/>
      <c r="N35" s="512"/>
      <c r="O35" s="516"/>
      <c r="P35" s="516"/>
      <c r="Q35" s="516"/>
      <c r="R35" s="516"/>
      <c r="S35" s="516"/>
      <c r="T35" s="512"/>
      <c r="U35" s="512"/>
      <c r="V35" s="360"/>
      <c r="W35" s="517"/>
      <c r="X35" s="517"/>
      <c r="Y35" s="360"/>
      <c r="Z35" s="360">
        <v>3239.525</v>
      </c>
      <c r="AA35" s="360"/>
      <c r="AB35" s="360"/>
      <c r="AC35" s="374">
        <f>Z35</f>
        <v>3239.525</v>
      </c>
      <c r="AD35" s="375"/>
      <c r="AE35" s="377">
        <f t="shared" si="20"/>
        <v>3239.525</v>
      </c>
      <c r="AF35" s="377">
        <f t="shared" si="19"/>
        <v>3239.525</v>
      </c>
      <c r="AG35" s="360">
        <v>8944.5</v>
      </c>
      <c r="AH35" s="360">
        <v>1959.7</v>
      </c>
      <c r="AI35" s="360">
        <v>2670.7</v>
      </c>
      <c r="AJ35" s="360">
        <v>591.8</v>
      </c>
      <c r="AK35" s="360"/>
      <c r="AL35" s="360"/>
      <c r="AM35" s="360"/>
      <c r="AN35" s="360"/>
      <c r="AO35" s="360"/>
      <c r="AP35" s="360"/>
      <c r="AQ35" s="360">
        <v>89.8</v>
      </c>
      <c r="AR35" s="360"/>
      <c r="AS35" s="360"/>
      <c r="AT35" s="360"/>
      <c r="AU35" s="360">
        <v>114</v>
      </c>
      <c r="AV35" s="362"/>
      <c r="AW35" s="360">
        <v>17381</v>
      </c>
      <c r="AX35" s="360">
        <v>119</v>
      </c>
      <c r="AY35" s="360"/>
      <c r="AZ35" s="360">
        <v>68.37</v>
      </c>
      <c r="BA35" s="360">
        <v>23.9</v>
      </c>
      <c r="BB35" s="360"/>
      <c r="BC35" s="360">
        <v>3.264</v>
      </c>
      <c r="BD35" s="360">
        <v>11.5</v>
      </c>
      <c r="BE35" s="360"/>
      <c r="BF35" s="360">
        <v>3.264</v>
      </c>
      <c r="BG35" s="360">
        <v>25.6</v>
      </c>
      <c r="BH35" s="360"/>
      <c r="BI35" s="360"/>
      <c r="BJ35" s="360"/>
      <c r="BK35" s="360"/>
      <c r="BL35" s="360"/>
      <c r="BM35" s="360">
        <v>6.2</v>
      </c>
      <c r="BN35" s="360"/>
      <c r="BO35" s="360"/>
      <c r="BP35" s="360"/>
      <c r="BQ35" s="340">
        <f t="shared" si="1"/>
        <v>300.2</v>
      </c>
      <c r="BR35" s="340">
        <f t="shared" si="2"/>
        <v>0</v>
      </c>
      <c r="BS35" s="363" t="s">
        <v>86</v>
      </c>
      <c r="BT35" s="364"/>
      <c r="BU35" s="364"/>
      <c r="BV35" s="360"/>
      <c r="BW35" s="365">
        <v>114.2</v>
      </c>
      <c r="BX35" s="366">
        <v>7891.7</v>
      </c>
      <c r="BY35" s="367">
        <v>229</v>
      </c>
      <c r="BZ35" s="360"/>
      <c r="CA35" s="360"/>
      <c r="CB35" s="360"/>
      <c r="CC35" s="360"/>
      <c r="CD35" s="360"/>
      <c r="CE35" s="360">
        <v>5126.2</v>
      </c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1">
        <v>28.1</v>
      </c>
      <c r="CW35" s="360"/>
      <c r="CX35" s="360"/>
      <c r="CY35" s="360"/>
      <c r="CZ35" s="360"/>
      <c r="DA35" s="360"/>
      <c r="DB35" s="360"/>
      <c r="DC35" s="360"/>
      <c r="DD35" s="360"/>
      <c r="DE35" s="360">
        <v>114.5</v>
      </c>
      <c r="DF35" s="368">
        <v>2</v>
      </c>
      <c r="DG35" s="345">
        <f>DE35+CE35+BX35</f>
        <v>13132.4</v>
      </c>
      <c r="DH35" s="345">
        <f>DF35+DD35+DB35+CZ35+CX35+CV35+CT35+CR35+CP35+CN35+CL35+CJ35+CD35+CB35+BY35</f>
        <v>259.1</v>
      </c>
      <c r="DI35" s="369" t="s">
        <v>86</v>
      </c>
      <c r="DJ35" s="366"/>
      <c r="DK35" s="360"/>
      <c r="DL35" s="360">
        <v>2.3</v>
      </c>
      <c r="DM35" s="360"/>
      <c r="DN35" s="360"/>
      <c r="DO35" s="370"/>
      <c r="DP35" s="370"/>
      <c r="DQ35" s="370"/>
      <c r="DR35" s="370"/>
      <c r="DS35" s="370"/>
      <c r="DT35" s="370"/>
      <c r="DU35" s="370"/>
      <c r="DV35" s="360"/>
      <c r="DW35" s="371">
        <v>6</v>
      </c>
      <c r="DX35" s="348">
        <f t="shared" si="5"/>
        <v>2.3</v>
      </c>
      <c r="DY35" s="348">
        <f t="shared" si="6"/>
        <v>6</v>
      </c>
      <c r="DZ35" s="366"/>
      <c r="EA35" s="360"/>
      <c r="EB35" s="360"/>
      <c r="EC35" s="360"/>
      <c r="ED35" s="360"/>
      <c r="EE35" s="360"/>
      <c r="EF35" s="348">
        <f t="shared" si="7"/>
        <v>0</v>
      </c>
      <c r="EG35" s="348">
        <f t="shared" si="8"/>
        <v>0</v>
      </c>
      <c r="EH35" s="366"/>
      <c r="EI35" s="360"/>
      <c r="EJ35" s="360"/>
      <c r="EK35" s="360"/>
      <c r="EL35" s="360"/>
      <c r="EM35" s="360"/>
      <c r="EN35" s="360"/>
      <c r="EO35" s="360"/>
      <c r="EP35" s="360"/>
      <c r="EQ35" s="360"/>
      <c r="ER35" s="360"/>
      <c r="ES35" s="360"/>
      <c r="ET35" s="360"/>
      <c r="EU35" s="360"/>
      <c r="EV35" s="360"/>
      <c r="EW35" s="361">
        <v>308.7</v>
      </c>
      <c r="EX35" s="360"/>
      <c r="EY35" s="360"/>
      <c r="EZ35" s="360"/>
      <c r="FA35" s="360"/>
      <c r="FB35" s="349">
        <f t="shared" si="9"/>
        <v>0</v>
      </c>
      <c r="FC35" s="349">
        <f t="shared" si="10"/>
        <v>308.7</v>
      </c>
      <c r="FD35" s="350">
        <f>FB35+EF35+DX35+DG35+BV35+BT35+BQ35+AS35+AQ35+AO35+AM35+AK35+AI35+AG35</f>
        <v>25139.899999999998</v>
      </c>
      <c r="FE35" s="372">
        <f>FC35+EG35+DY35+DH35+BW35+BU35+BR35+AT35+AR35+AP35+AN35+AJ35+AH35</f>
        <v>3239.5</v>
      </c>
      <c r="FF35" s="372">
        <v>25139.9</v>
      </c>
      <c r="FG35" s="509" t="s">
        <v>86</v>
      </c>
      <c r="FH35" s="10"/>
      <c r="FI35" s="10"/>
      <c r="FJ35" s="10"/>
      <c r="FK35" s="10"/>
      <c r="FL35" s="10"/>
      <c r="FM35" s="10"/>
      <c r="FN35" s="10"/>
      <c r="FO35" s="10"/>
      <c r="FP35" s="10"/>
      <c r="FQ35" s="10"/>
    </row>
    <row r="36" spans="1:173" s="297" customFormat="1" ht="12" customHeight="1">
      <c r="A36" s="509">
        <v>12</v>
      </c>
      <c r="B36" s="510" t="s">
        <v>100</v>
      </c>
      <c r="C36" s="511">
        <v>97</v>
      </c>
      <c r="D36" s="511">
        <v>97</v>
      </c>
      <c r="E36" s="511"/>
      <c r="F36" s="370"/>
      <c r="G36" s="370"/>
      <c r="H36" s="370"/>
      <c r="I36" s="370"/>
      <c r="J36" s="512"/>
      <c r="K36" s="512"/>
      <c r="L36" s="512">
        <v>763.2</v>
      </c>
      <c r="M36" s="512"/>
      <c r="N36" s="512"/>
      <c r="O36" s="513"/>
      <c r="P36" s="513"/>
      <c r="Q36" s="513"/>
      <c r="R36" s="513"/>
      <c r="S36" s="513"/>
      <c r="T36" s="374">
        <v>2446.8</v>
      </c>
      <c r="U36" s="374"/>
      <c r="V36" s="374">
        <v>13260.8</v>
      </c>
      <c r="W36" s="374"/>
      <c r="X36" s="374"/>
      <c r="Y36" s="374"/>
      <c r="Z36" s="374">
        <v>13975.1</v>
      </c>
      <c r="AA36" s="374"/>
      <c r="AB36" s="374"/>
      <c r="AC36" s="374"/>
      <c r="AD36" s="375"/>
      <c r="AE36" s="377">
        <f>Z36+V36+T36</f>
        <v>29682.7</v>
      </c>
      <c r="AF36" s="377">
        <f>Z36+V36+T36</f>
        <v>29682.7</v>
      </c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40">
        <f t="shared" si="1"/>
        <v>0</v>
      </c>
      <c r="BR36" s="340">
        <f t="shared" si="2"/>
        <v>0</v>
      </c>
      <c r="BS36" s="363" t="s">
        <v>104</v>
      </c>
      <c r="BT36" s="375"/>
      <c r="BU36" s="375"/>
      <c r="BV36" s="374"/>
      <c r="BW36" s="375"/>
      <c r="BX36" s="376"/>
      <c r="BY36" s="374"/>
      <c r="BZ36" s="374"/>
      <c r="CA36" s="374"/>
      <c r="CB36" s="374"/>
      <c r="CC36" s="374"/>
      <c r="CD36" s="374"/>
      <c r="CE36" s="374"/>
      <c r="CF36" s="374"/>
      <c r="CG36" s="374"/>
      <c r="CH36" s="374"/>
      <c r="CI36" s="374"/>
      <c r="CJ36" s="374"/>
      <c r="CK36" s="374"/>
      <c r="CL36" s="374"/>
      <c r="CM36" s="374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4"/>
      <c r="DA36" s="374"/>
      <c r="DB36" s="374"/>
      <c r="DC36" s="374"/>
      <c r="DD36" s="374"/>
      <c r="DE36" s="374"/>
      <c r="DF36" s="374"/>
      <c r="DG36" s="345">
        <f t="shared" si="3"/>
        <v>0</v>
      </c>
      <c r="DH36" s="345">
        <f t="shared" si="4"/>
        <v>0</v>
      </c>
      <c r="DI36" s="369" t="s">
        <v>104</v>
      </c>
      <c r="DJ36" s="376"/>
      <c r="DK36" s="374"/>
      <c r="DL36" s="374"/>
      <c r="DM36" s="374"/>
      <c r="DN36" s="374"/>
      <c r="DO36" s="370"/>
      <c r="DP36" s="370"/>
      <c r="DQ36" s="370"/>
      <c r="DR36" s="370"/>
      <c r="DS36" s="370"/>
      <c r="DT36" s="370"/>
      <c r="DU36" s="370"/>
      <c r="DV36" s="374"/>
      <c r="DW36" s="370"/>
      <c r="DX36" s="348">
        <f t="shared" si="5"/>
        <v>0</v>
      </c>
      <c r="DY36" s="348">
        <f t="shared" si="6"/>
        <v>0</v>
      </c>
      <c r="DZ36" s="376"/>
      <c r="EA36" s="374"/>
      <c r="EB36" s="374"/>
      <c r="EC36" s="374"/>
      <c r="ED36" s="374"/>
      <c r="EE36" s="374"/>
      <c r="EF36" s="348">
        <f t="shared" si="7"/>
        <v>0</v>
      </c>
      <c r="EG36" s="348">
        <f t="shared" si="8"/>
        <v>0</v>
      </c>
      <c r="EH36" s="376"/>
      <c r="EI36" s="374"/>
      <c r="EJ36" s="374"/>
      <c r="EK36" s="374"/>
      <c r="EL36" s="374"/>
      <c r="EM36" s="374"/>
      <c r="EN36" s="374"/>
      <c r="EO36" s="374"/>
      <c r="EP36" s="374"/>
      <c r="EQ36" s="374"/>
      <c r="ER36" s="374"/>
      <c r="ES36" s="374"/>
      <c r="ET36" s="374"/>
      <c r="EU36" s="374"/>
      <c r="EV36" s="374"/>
      <c r="EW36" s="374"/>
      <c r="EX36" s="374"/>
      <c r="EY36" s="374"/>
      <c r="EZ36" s="374"/>
      <c r="FA36" s="374"/>
      <c r="FB36" s="349">
        <f t="shared" si="9"/>
        <v>0</v>
      </c>
      <c r="FC36" s="349">
        <f t="shared" si="10"/>
        <v>0</v>
      </c>
      <c r="FD36" s="350">
        <f>FB36+EF36+DX36+DG36+BV36+BT36+BQ36+AS36+AQ36+AO36+AM36+AK36+AI36+AG36</f>
        <v>0</v>
      </c>
      <c r="FE36" s="377">
        <f>FC36+EG36+DY36+DH36+BW36+BR36+AT36+AR36+AP36+AN36+AL36+AJ36+AH36+BU36</f>
        <v>0</v>
      </c>
      <c r="FF36" s="377">
        <v>0</v>
      </c>
      <c r="FG36" s="509" t="s">
        <v>104</v>
      </c>
      <c r="FH36" s="10"/>
      <c r="FI36" s="10"/>
      <c r="FJ36" s="10"/>
      <c r="FK36" s="10"/>
      <c r="FL36" s="10"/>
      <c r="FM36" s="10"/>
      <c r="FN36" s="10"/>
      <c r="FO36" s="10"/>
      <c r="FP36" s="10"/>
      <c r="FQ36" s="10"/>
    </row>
    <row r="37" spans="1:173" s="297" customFormat="1" ht="34.5" customHeight="1">
      <c r="A37" s="353">
        <v>13</v>
      </c>
      <c r="B37" s="354" t="s">
        <v>171</v>
      </c>
      <c r="C37" s="355">
        <v>127</v>
      </c>
      <c r="D37" s="355">
        <v>127</v>
      </c>
      <c r="E37" s="355"/>
      <c r="F37" s="355" t="s">
        <v>160</v>
      </c>
      <c r="G37" s="355"/>
      <c r="H37" s="355"/>
      <c r="I37" s="355"/>
      <c r="J37" s="357"/>
      <c r="K37" s="357"/>
      <c r="L37" s="357" t="s">
        <v>170</v>
      </c>
      <c r="M37" s="357"/>
      <c r="N37" s="357"/>
      <c r="O37" s="373"/>
      <c r="P37" s="373"/>
      <c r="Q37" s="373"/>
      <c r="R37" s="373"/>
      <c r="S37" s="373"/>
      <c r="T37" s="358"/>
      <c r="U37" s="358">
        <v>29858</v>
      </c>
      <c r="V37" s="358"/>
      <c r="W37" s="358"/>
      <c r="X37" s="358"/>
      <c r="Y37" s="358"/>
      <c r="Z37" s="358"/>
      <c r="AA37" s="358"/>
      <c r="AB37" s="358"/>
      <c r="AC37" s="358"/>
      <c r="AD37" s="359"/>
      <c r="AE37" s="330">
        <f>U37</f>
        <v>29858</v>
      </c>
      <c r="AF37" s="330">
        <f t="shared" si="19"/>
        <v>29858</v>
      </c>
      <c r="AG37" s="374">
        <v>46658</v>
      </c>
      <c r="AH37" s="374">
        <v>9040.5</v>
      </c>
      <c r="AI37" s="374">
        <v>14091</v>
      </c>
      <c r="AJ37" s="374">
        <v>2980</v>
      </c>
      <c r="AK37" s="374">
        <v>7815.5</v>
      </c>
      <c r="AL37" s="374">
        <v>669.3</v>
      </c>
      <c r="AM37" s="374">
        <v>2360</v>
      </c>
      <c r="AN37" s="374">
        <v>202</v>
      </c>
      <c r="AO37" s="374">
        <v>30.4</v>
      </c>
      <c r="AP37" s="374">
        <v>146.6</v>
      </c>
      <c r="AQ37" s="374">
        <v>493.6</v>
      </c>
      <c r="AR37" s="374"/>
      <c r="AS37" s="374"/>
      <c r="AT37" s="374">
        <v>382.6</v>
      </c>
      <c r="AU37" s="374">
        <v>1626.7</v>
      </c>
      <c r="AV37" s="378"/>
      <c r="AW37" s="374">
        <v>226.3</v>
      </c>
      <c r="AX37" s="374">
        <v>631.2</v>
      </c>
      <c r="AY37" s="374"/>
      <c r="AZ37" s="374">
        <v>323</v>
      </c>
      <c r="BA37" s="374">
        <v>21</v>
      </c>
      <c r="BB37" s="374"/>
      <c r="BC37" s="374">
        <v>19.046</v>
      </c>
      <c r="BD37" s="374">
        <v>7.1</v>
      </c>
      <c r="BE37" s="374"/>
      <c r="BF37" s="374">
        <v>9.334</v>
      </c>
      <c r="BG37" s="374"/>
      <c r="BH37" s="374"/>
      <c r="BI37" s="374"/>
      <c r="BJ37" s="374"/>
      <c r="BK37" s="374"/>
      <c r="BL37" s="374"/>
      <c r="BM37" s="374">
        <v>4.3</v>
      </c>
      <c r="BN37" s="374"/>
      <c r="BO37" s="374"/>
      <c r="BP37" s="374"/>
      <c r="BQ37" s="340">
        <f t="shared" si="1"/>
        <v>2290.3</v>
      </c>
      <c r="BR37" s="340">
        <f t="shared" si="2"/>
        <v>0</v>
      </c>
      <c r="BS37" s="363" t="s">
        <v>87</v>
      </c>
      <c r="BT37" s="375"/>
      <c r="BU37" s="375"/>
      <c r="BV37" s="374"/>
      <c r="BW37" s="375"/>
      <c r="BX37" s="376"/>
      <c r="BY37" s="374"/>
      <c r="BZ37" s="374"/>
      <c r="CA37" s="374"/>
      <c r="CB37" s="374"/>
      <c r="CC37" s="374"/>
      <c r="CD37" s="374"/>
      <c r="CE37" s="374"/>
      <c r="CF37" s="374"/>
      <c r="CG37" s="374"/>
      <c r="CH37" s="374"/>
      <c r="CI37" s="374"/>
      <c r="CJ37" s="374"/>
      <c r="CK37" s="374">
        <v>24777.9</v>
      </c>
      <c r="CL37" s="374"/>
      <c r="CM37" s="374">
        <v>220</v>
      </c>
      <c r="CN37" s="374"/>
      <c r="CO37" s="374">
        <v>1182.6</v>
      </c>
      <c r="CP37" s="374">
        <v>996.5</v>
      </c>
      <c r="CQ37" s="374">
        <v>875.3</v>
      </c>
      <c r="CR37" s="374"/>
      <c r="CS37" s="374"/>
      <c r="CT37" s="374"/>
      <c r="CU37" s="374"/>
      <c r="CV37" s="374"/>
      <c r="CW37" s="374">
        <v>3591.6</v>
      </c>
      <c r="CX37" s="374"/>
      <c r="CY37" s="374"/>
      <c r="CZ37" s="374"/>
      <c r="DA37" s="374">
        <v>2008.6</v>
      </c>
      <c r="DB37" s="374"/>
      <c r="DC37" s="374">
        <v>2300.6</v>
      </c>
      <c r="DD37" s="374">
        <v>2062</v>
      </c>
      <c r="DE37" s="374">
        <v>5824.8</v>
      </c>
      <c r="DF37" s="374">
        <v>6193.8</v>
      </c>
      <c r="DG37" s="345">
        <f>DC37+DA37+CW37+CQ37+CO37+CM37+CK37+DE37</f>
        <v>40781.4</v>
      </c>
      <c r="DH37" s="345">
        <f>DD37+DB37+CX37+CR37+CP37+CN37+CL37+DF37</f>
        <v>9252.3</v>
      </c>
      <c r="DI37" s="369" t="s">
        <v>87</v>
      </c>
      <c r="DJ37" s="376">
        <v>853.2</v>
      </c>
      <c r="DK37" s="374"/>
      <c r="DL37" s="374">
        <v>9.2</v>
      </c>
      <c r="DM37" s="374"/>
      <c r="DN37" s="374"/>
      <c r="DO37" s="370">
        <v>4240</v>
      </c>
      <c r="DP37" s="370"/>
      <c r="DQ37" s="370"/>
      <c r="DR37" s="370"/>
      <c r="DS37" s="370"/>
      <c r="DT37" s="370"/>
      <c r="DU37" s="370"/>
      <c r="DV37" s="374"/>
      <c r="DW37" s="370"/>
      <c r="DX37" s="348">
        <f t="shared" si="5"/>
        <v>862.4000000000001</v>
      </c>
      <c r="DY37" s="348">
        <f t="shared" si="6"/>
        <v>4240</v>
      </c>
      <c r="DZ37" s="376">
        <v>4799.3</v>
      </c>
      <c r="EA37" s="374"/>
      <c r="EB37" s="374"/>
      <c r="EC37" s="374"/>
      <c r="ED37" s="374"/>
      <c r="EE37" s="374"/>
      <c r="EF37" s="348">
        <f t="shared" si="7"/>
        <v>4799.3</v>
      </c>
      <c r="EG37" s="348">
        <f t="shared" si="8"/>
        <v>0</v>
      </c>
      <c r="EH37" s="376"/>
      <c r="EI37" s="374"/>
      <c r="EJ37" s="374"/>
      <c r="EK37" s="374">
        <v>207.1</v>
      </c>
      <c r="EL37" s="374"/>
      <c r="EM37" s="374"/>
      <c r="EN37" s="374">
        <v>1276.1</v>
      </c>
      <c r="EO37" s="374"/>
      <c r="EP37" s="374"/>
      <c r="EQ37" s="374">
        <v>960</v>
      </c>
      <c r="ER37" s="374">
        <v>514.7</v>
      </c>
      <c r="ES37" s="374"/>
      <c r="ET37" s="374"/>
      <c r="EU37" s="374"/>
      <c r="EV37" s="374">
        <v>532.9</v>
      </c>
      <c r="EW37" s="374">
        <v>1034.3</v>
      </c>
      <c r="EX37" s="374"/>
      <c r="EY37" s="374"/>
      <c r="EZ37" s="374"/>
      <c r="FA37" s="374"/>
      <c r="FB37" s="349">
        <f t="shared" si="9"/>
        <v>2323.7</v>
      </c>
      <c r="FC37" s="349">
        <f t="shared" si="10"/>
        <v>2201.4</v>
      </c>
      <c r="FD37" s="350">
        <f>FB37+EF37+DX37+DG37+BV37+BT37+BQ37+AS37+AQ37+AO37+AM37+AK37+AI37+AG37</f>
        <v>122505.6</v>
      </c>
      <c r="FE37" s="377">
        <f>FC37+EG37+DY37+DH37+BW37+BR37+AT37+AR37+AP37+AN37+AL37+AJ37+AH37+BU37</f>
        <v>29114.7</v>
      </c>
      <c r="FF37" s="374">
        <v>104949.4</v>
      </c>
      <c r="FG37" s="509" t="s">
        <v>87</v>
      </c>
      <c r="FH37" s="10"/>
      <c r="FI37" s="10"/>
      <c r="FJ37" s="10"/>
      <c r="FK37" s="10"/>
      <c r="FL37" s="10"/>
      <c r="FM37" s="10"/>
      <c r="FN37" s="10"/>
      <c r="FO37" s="10"/>
      <c r="FP37" s="10"/>
      <c r="FQ37" s="10"/>
    </row>
    <row r="38" spans="1:175" s="297" customFormat="1" ht="24" customHeight="1">
      <c r="A38" s="353">
        <v>14</v>
      </c>
      <c r="B38" s="354" t="s">
        <v>137</v>
      </c>
      <c r="C38" s="355">
        <v>37</v>
      </c>
      <c r="D38" s="355">
        <v>37</v>
      </c>
      <c r="E38" s="355"/>
      <c r="F38" s="356">
        <v>24</v>
      </c>
      <c r="G38" s="356"/>
      <c r="H38" s="356"/>
      <c r="I38" s="356"/>
      <c r="J38" s="379">
        <v>12.8</v>
      </c>
      <c r="K38" s="380">
        <f>J38/F38</f>
        <v>0.5333333333333333</v>
      </c>
      <c r="L38" s="357">
        <v>12.8</v>
      </c>
      <c r="M38" s="357"/>
      <c r="N38" s="357"/>
      <c r="O38" s="373"/>
      <c r="P38" s="373">
        <v>8583.9</v>
      </c>
      <c r="Q38" s="373">
        <v>3764</v>
      </c>
      <c r="R38" s="373">
        <v>884.2</v>
      </c>
      <c r="S38" s="373">
        <v>2933.7</v>
      </c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9"/>
      <c r="AE38" s="330">
        <f>S38+R38+Q38+P38</f>
        <v>16165.8</v>
      </c>
      <c r="AF38" s="330">
        <f t="shared" si="19"/>
        <v>16165.8</v>
      </c>
      <c r="AG38" s="374">
        <v>11254.1</v>
      </c>
      <c r="AH38" s="374">
        <v>4887.2</v>
      </c>
      <c r="AI38" s="374">
        <v>2993.1</v>
      </c>
      <c r="AJ38" s="374">
        <v>1777.4</v>
      </c>
      <c r="AK38" s="374"/>
      <c r="AL38" s="374"/>
      <c r="AM38" s="374"/>
      <c r="AN38" s="374"/>
      <c r="AO38" s="374"/>
      <c r="AP38" s="374"/>
      <c r="AQ38" s="374">
        <v>29.7</v>
      </c>
      <c r="AR38" s="374">
        <v>6.6</v>
      </c>
      <c r="AS38" s="374">
        <v>102.4</v>
      </c>
      <c r="AT38" s="374"/>
      <c r="AU38" s="374">
        <v>1936.6</v>
      </c>
      <c r="AV38" s="378">
        <v>415</v>
      </c>
      <c r="AW38" s="374"/>
      <c r="AX38" s="374">
        <v>1140.6</v>
      </c>
      <c r="AY38" s="374">
        <v>376.5</v>
      </c>
      <c r="AZ38" s="374"/>
      <c r="BA38" s="374">
        <v>9.1</v>
      </c>
      <c r="BB38" s="374">
        <v>75</v>
      </c>
      <c r="BC38" s="374"/>
      <c r="BD38" s="374">
        <v>4.4</v>
      </c>
      <c r="BE38" s="374">
        <v>36.3</v>
      </c>
      <c r="BF38" s="374"/>
      <c r="BG38" s="374"/>
      <c r="BH38" s="374"/>
      <c r="BI38" s="374"/>
      <c r="BJ38" s="374"/>
      <c r="BK38" s="374"/>
      <c r="BL38" s="374"/>
      <c r="BM38" s="374">
        <v>11</v>
      </c>
      <c r="BN38" s="374">
        <v>82.4</v>
      </c>
      <c r="BO38" s="374"/>
      <c r="BP38" s="374"/>
      <c r="BQ38" s="340">
        <f t="shared" si="1"/>
        <v>3101.7</v>
      </c>
      <c r="BR38" s="340">
        <f t="shared" si="2"/>
        <v>985.2</v>
      </c>
      <c r="BS38" s="363" t="s">
        <v>114</v>
      </c>
      <c r="BT38" s="375"/>
      <c r="BU38" s="375"/>
      <c r="BV38" s="374"/>
      <c r="BW38" s="375"/>
      <c r="BX38" s="376"/>
      <c r="BY38" s="374"/>
      <c r="BZ38" s="374"/>
      <c r="CA38" s="374"/>
      <c r="CB38" s="374"/>
      <c r="CC38" s="374"/>
      <c r="CD38" s="374"/>
      <c r="CE38" s="374"/>
      <c r="CF38" s="374"/>
      <c r="CG38" s="374"/>
      <c r="CH38" s="374"/>
      <c r="CI38" s="374"/>
      <c r="CJ38" s="374"/>
      <c r="CK38" s="374"/>
      <c r="CL38" s="374"/>
      <c r="CM38" s="374"/>
      <c r="CN38" s="374"/>
      <c r="CO38" s="374"/>
      <c r="CP38" s="374"/>
      <c r="CQ38" s="374"/>
      <c r="CR38" s="374"/>
      <c r="CS38" s="374"/>
      <c r="CT38" s="374"/>
      <c r="CU38" s="374"/>
      <c r="CV38" s="374"/>
      <c r="CW38" s="374"/>
      <c r="CX38" s="374"/>
      <c r="CY38" s="374"/>
      <c r="CZ38" s="374"/>
      <c r="DA38" s="374"/>
      <c r="DB38" s="374"/>
      <c r="DC38" s="374"/>
      <c r="DD38" s="374"/>
      <c r="DE38" s="374"/>
      <c r="DF38" s="374"/>
      <c r="DG38" s="345">
        <f t="shared" si="3"/>
        <v>0</v>
      </c>
      <c r="DH38" s="345">
        <f t="shared" si="4"/>
        <v>0</v>
      </c>
      <c r="DI38" s="369" t="s">
        <v>114</v>
      </c>
      <c r="DJ38" s="376"/>
      <c r="DK38" s="374"/>
      <c r="DL38" s="374"/>
      <c r="DM38" s="374"/>
      <c r="DN38" s="374"/>
      <c r="DO38" s="370"/>
      <c r="DP38" s="370"/>
      <c r="DQ38" s="370"/>
      <c r="DR38" s="370"/>
      <c r="DS38" s="370"/>
      <c r="DT38" s="370"/>
      <c r="DU38" s="370"/>
      <c r="DW38" s="374"/>
      <c r="DX38" s="348">
        <f t="shared" si="5"/>
        <v>0</v>
      </c>
      <c r="DY38" s="348">
        <f t="shared" si="6"/>
        <v>0</v>
      </c>
      <c r="DZ38" s="376"/>
      <c r="EA38" s="374"/>
      <c r="EB38" s="374"/>
      <c r="EC38" s="374"/>
      <c r="ED38" s="374"/>
      <c r="EE38" s="374"/>
      <c r="EF38" s="348">
        <f t="shared" si="7"/>
        <v>0</v>
      </c>
      <c r="EG38" s="348">
        <f t="shared" si="8"/>
        <v>0</v>
      </c>
      <c r="EH38" s="376"/>
      <c r="EI38" s="374"/>
      <c r="EJ38" s="374"/>
      <c r="EK38" s="374"/>
      <c r="EL38" s="374"/>
      <c r="EM38" s="374"/>
      <c r="EN38" s="374"/>
      <c r="EO38" s="374"/>
      <c r="EP38" s="374"/>
      <c r="EQ38" s="374"/>
      <c r="ER38" s="374"/>
      <c r="ES38" s="374"/>
      <c r="ET38" s="374"/>
      <c r="EU38" s="374"/>
      <c r="EV38" s="374"/>
      <c r="EW38" s="374"/>
      <c r="EX38" s="374"/>
      <c r="EY38" s="374"/>
      <c r="EZ38" s="374"/>
      <c r="FA38" s="374"/>
      <c r="FB38" s="349">
        <f t="shared" si="9"/>
        <v>0</v>
      </c>
      <c r="FC38" s="349">
        <f t="shared" si="10"/>
        <v>0</v>
      </c>
      <c r="FD38" s="350">
        <f>FB38+EF38+DX38+DG38+BV38+BT38+BQ38+AS38+AQ38+AO38+AM38+AK38+AI38+AG38</f>
        <v>17481</v>
      </c>
      <c r="FE38" s="377">
        <f>FC38+EG38+DY38+DH38+BW38+BR38+AT38+AR38+AP38+AN38+AL38+AJ38+AH38+BU38</f>
        <v>7656.4</v>
      </c>
      <c r="FF38" s="377">
        <v>67983.2</v>
      </c>
      <c r="FG38" s="509" t="s">
        <v>114</v>
      </c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402"/>
      <c r="FS38" s="402"/>
    </row>
    <row r="39" spans="1:175" s="402" customFormat="1" ht="12" customHeight="1" thickBot="1">
      <c r="A39" s="405"/>
      <c r="B39" s="406" t="s">
        <v>15</v>
      </c>
      <c r="C39" s="405"/>
      <c r="D39" s="407">
        <f>SUM(D34:D38)</f>
        <v>327</v>
      </c>
      <c r="E39" s="407"/>
      <c r="F39" s="408"/>
      <c r="G39" s="408"/>
      <c r="H39" s="408"/>
      <c r="I39" s="408"/>
      <c r="J39" s="407">
        <f>SUM(J34:J38)</f>
        <v>32.900000000000006</v>
      </c>
      <c r="K39" s="408">
        <f>SUM(K34:K38)</f>
        <v>4.133333333333334</v>
      </c>
      <c r="L39" s="408"/>
      <c r="M39" s="408">
        <f>SUM(M34:M38)</f>
        <v>0</v>
      </c>
      <c r="N39" s="407">
        <f>SUM(N34:N38)</f>
        <v>0</v>
      </c>
      <c r="O39" s="409"/>
      <c r="P39" s="409"/>
      <c r="Q39" s="409"/>
      <c r="R39" s="409"/>
      <c r="S39" s="409"/>
      <c r="T39" s="410">
        <f aca="true" t="shared" si="29" ref="T39:Y39">SUM(T34:T38)</f>
        <v>2446.8</v>
      </c>
      <c r="U39" s="410">
        <f t="shared" si="29"/>
        <v>29858</v>
      </c>
      <c r="V39" s="410">
        <f t="shared" si="29"/>
        <v>13260.8</v>
      </c>
      <c r="W39" s="410">
        <f t="shared" si="29"/>
        <v>0</v>
      </c>
      <c r="X39" s="410">
        <f t="shared" si="29"/>
        <v>0</v>
      </c>
      <c r="Y39" s="410">
        <f t="shared" si="29"/>
        <v>0</v>
      </c>
      <c r="Z39" s="410"/>
      <c r="AA39" s="410"/>
      <c r="AB39" s="410">
        <f>SUM(AB34:AB38)</f>
        <v>0</v>
      </c>
      <c r="AC39" s="411">
        <f>W39</f>
        <v>0</v>
      </c>
      <c r="AD39" s="412">
        <f>SUM(AD34:AD38)</f>
        <v>0</v>
      </c>
      <c r="AE39" s="413">
        <f t="shared" si="20"/>
        <v>0</v>
      </c>
      <c r="AF39" s="413">
        <f t="shared" si="19"/>
        <v>0</v>
      </c>
      <c r="AG39" s="414">
        <f>AG38+AG37+AG36+AG35+AG34</f>
        <v>77195.90000000001</v>
      </c>
      <c r="AH39" s="414">
        <f aca="true" t="shared" si="30" ref="AH39:CS39">AH38+AH37+AH36+AH35+AH34</f>
        <v>16725.7</v>
      </c>
      <c r="AI39" s="414">
        <f t="shared" si="30"/>
        <v>23060.5</v>
      </c>
      <c r="AJ39" s="414">
        <f t="shared" si="30"/>
        <v>5622.9</v>
      </c>
      <c r="AK39" s="414">
        <f t="shared" si="30"/>
        <v>7815.5</v>
      </c>
      <c r="AL39" s="414">
        <f t="shared" si="30"/>
        <v>669.3</v>
      </c>
      <c r="AM39" s="414">
        <f t="shared" si="30"/>
        <v>2360</v>
      </c>
      <c r="AN39" s="414">
        <f t="shared" si="30"/>
        <v>202</v>
      </c>
      <c r="AO39" s="414">
        <f t="shared" si="30"/>
        <v>30.4</v>
      </c>
      <c r="AP39" s="414">
        <f t="shared" si="30"/>
        <v>193.7</v>
      </c>
      <c r="AQ39" s="414">
        <f t="shared" si="30"/>
        <v>735.1</v>
      </c>
      <c r="AR39" s="414">
        <f t="shared" si="30"/>
        <v>118.69999999999999</v>
      </c>
      <c r="AS39" s="414">
        <f t="shared" si="30"/>
        <v>102.4</v>
      </c>
      <c r="AT39" s="414">
        <f t="shared" si="30"/>
        <v>382.6</v>
      </c>
      <c r="AU39" s="414">
        <f t="shared" si="30"/>
        <v>3778.8</v>
      </c>
      <c r="AV39" s="414">
        <f t="shared" si="30"/>
        <v>415</v>
      </c>
      <c r="AW39" s="414">
        <f t="shared" si="30"/>
        <v>25070.3</v>
      </c>
      <c r="AX39" s="414">
        <f t="shared" si="30"/>
        <v>1980.3999999999999</v>
      </c>
      <c r="AY39" s="414">
        <f t="shared" si="30"/>
        <v>376.5</v>
      </c>
      <c r="AZ39" s="414">
        <f t="shared" si="30"/>
        <v>409.65</v>
      </c>
      <c r="BA39" s="414">
        <f t="shared" si="30"/>
        <v>82.4</v>
      </c>
      <c r="BB39" s="414">
        <f t="shared" si="30"/>
        <v>75</v>
      </c>
      <c r="BC39" s="414">
        <f t="shared" si="30"/>
        <v>2106.11</v>
      </c>
      <c r="BD39" s="414">
        <f t="shared" si="30"/>
        <v>23</v>
      </c>
      <c r="BE39" s="414">
        <f t="shared" si="30"/>
        <v>36.3</v>
      </c>
      <c r="BF39" s="414">
        <f t="shared" si="30"/>
        <v>12.597999999999999</v>
      </c>
      <c r="BG39" s="414">
        <f t="shared" si="30"/>
        <v>25.6</v>
      </c>
      <c r="BH39" s="414">
        <f t="shared" si="30"/>
        <v>0</v>
      </c>
      <c r="BI39" s="414">
        <f t="shared" si="30"/>
        <v>0</v>
      </c>
      <c r="BJ39" s="414">
        <f t="shared" si="30"/>
        <v>0</v>
      </c>
      <c r="BK39" s="414">
        <f t="shared" si="30"/>
        <v>0</v>
      </c>
      <c r="BL39" s="414">
        <f t="shared" si="30"/>
        <v>0</v>
      </c>
      <c r="BM39" s="414">
        <f t="shared" si="30"/>
        <v>21.5</v>
      </c>
      <c r="BN39" s="414">
        <f t="shared" si="30"/>
        <v>82.4</v>
      </c>
      <c r="BO39" s="414">
        <f t="shared" si="30"/>
        <v>0</v>
      </c>
      <c r="BP39" s="414">
        <f t="shared" si="30"/>
        <v>0</v>
      </c>
      <c r="BQ39" s="414">
        <f t="shared" si="30"/>
        <v>5911.7</v>
      </c>
      <c r="BR39" s="414">
        <f t="shared" si="30"/>
        <v>985.2</v>
      </c>
      <c r="BS39" s="414" t="e">
        <f t="shared" si="30"/>
        <v>#VALUE!</v>
      </c>
      <c r="BT39" s="414">
        <f t="shared" si="30"/>
        <v>0</v>
      </c>
      <c r="BU39" s="414">
        <f t="shared" si="30"/>
        <v>133</v>
      </c>
      <c r="BV39" s="414">
        <f t="shared" si="30"/>
        <v>0</v>
      </c>
      <c r="BW39" s="414">
        <f t="shared" si="30"/>
        <v>174.2</v>
      </c>
      <c r="BX39" s="414">
        <f t="shared" si="30"/>
        <v>7891.7</v>
      </c>
      <c r="BY39" s="414">
        <f t="shared" si="30"/>
        <v>229</v>
      </c>
      <c r="BZ39" s="414">
        <f t="shared" si="30"/>
        <v>0</v>
      </c>
      <c r="CA39" s="414">
        <f t="shared" si="30"/>
        <v>78.3</v>
      </c>
      <c r="CB39" s="414">
        <f t="shared" si="30"/>
        <v>0</v>
      </c>
      <c r="CC39" s="414">
        <f t="shared" si="30"/>
        <v>0</v>
      </c>
      <c r="CD39" s="414">
        <f t="shared" si="30"/>
        <v>0</v>
      </c>
      <c r="CE39" s="414">
        <f t="shared" si="30"/>
        <v>5126.2</v>
      </c>
      <c r="CF39" s="414">
        <f t="shared" si="30"/>
        <v>0</v>
      </c>
      <c r="CG39" s="414">
        <f t="shared" si="30"/>
        <v>0</v>
      </c>
      <c r="CH39" s="414">
        <f t="shared" si="30"/>
        <v>0</v>
      </c>
      <c r="CI39" s="414">
        <f t="shared" si="30"/>
        <v>0</v>
      </c>
      <c r="CJ39" s="414">
        <f t="shared" si="30"/>
        <v>0</v>
      </c>
      <c r="CK39" s="414">
        <f t="shared" si="30"/>
        <v>24777.9</v>
      </c>
      <c r="CL39" s="414">
        <f t="shared" si="30"/>
        <v>0</v>
      </c>
      <c r="CM39" s="414">
        <f t="shared" si="30"/>
        <v>340</v>
      </c>
      <c r="CN39" s="414">
        <f t="shared" si="30"/>
        <v>0</v>
      </c>
      <c r="CO39" s="414">
        <f t="shared" si="30"/>
        <v>1182.6</v>
      </c>
      <c r="CP39" s="414">
        <f t="shared" si="30"/>
        <v>1651.8</v>
      </c>
      <c r="CQ39" s="414">
        <f t="shared" si="30"/>
        <v>875.3</v>
      </c>
      <c r="CR39" s="414">
        <f t="shared" si="30"/>
        <v>0</v>
      </c>
      <c r="CS39" s="414">
        <f t="shared" si="30"/>
        <v>0</v>
      </c>
      <c r="CT39" s="414">
        <f aca="true" t="shared" si="31" ref="CT39:FC39">CT38+CT37+CT36+CT35+CT34</f>
        <v>0</v>
      </c>
      <c r="CU39" s="414">
        <f t="shared" si="31"/>
        <v>8.8</v>
      </c>
      <c r="CV39" s="414">
        <f t="shared" si="31"/>
        <v>28.1</v>
      </c>
      <c r="CW39" s="414">
        <f t="shared" si="31"/>
        <v>3591.6</v>
      </c>
      <c r="CX39" s="414">
        <f t="shared" si="31"/>
        <v>0</v>
      </c>
      <c r="CY39" s="414">
        <f t="shared" si="31"/>
        <v>0</v>
      </c>
      <c r="CZ39" s="414">
        <f t="shared" si="31"/>
        <v>0</v>
      </c>
      <c r="DA39" s="414">
        <f t="shared" si="31"/>
        <v>2008.6</v>
      </c>
      <c r="DB39" s="414">
        <f t="shared" si="31"/>
        <v>0</v>
      </c>
      <c r="DC39" s="414">
        <f t="shared" si="31"/>
        <v>7225.799999999999</v>
      </c>
      <c r="DD39" s="414">
        <f t="shared" si="31"/>
        <v>2062</v>
      </c>
      <c r="DE39" s="414">
        <f t="shared" si="31"/>
        <v>6851.8</v>
      </c>
      <c r="DF39" s="414">
        <f t="shared" si="31"/>
        <v>6195.8</v>
      </c>
      <c r="DG39" s="434">
        <f t="shared" si="31"/>
        <v>59958.600000000006</v>
      </c>
      <c r="DH39" s="434">
        <f t="shared" si="31"/>
        <v>10166.699999999999</v>
      </c>
      <c r="DI39" s="414"/>
      <c r="DJ39" s="414">
        <f t="shared" si="31"/>
        <v>853.2</v>
      </c>
      <c r="DK39" s="414">
        <f t="shared" si="31"/>
        <v>0</v>
      </c>
      <c r="DL39" s="414">
        <f t="shared" si="31"/>
        <v>14.3</v>
      </c>
      <c r="DM39" s="414">
        <f t="shared" si="31"/>
        <v>0</v>
      </c>
      <c r="DN39" s="414">
        <f t="shared" si="31"/>
        <v>0</v>
      </c>
      <c r="DO39" s="414">
        <f t="shared" si="31"/>
        <v>4240</v>
      </c>
      <c r="DP39" s="414">
        <f t="shared" si="31"/>
        <v>0</v>
      </c>
      <c r="DQ39" s="414">
        <f t="shared" si="31"/>
        <v>0</v>
      </c>
      <c r="DR39" s="414">
        <f t="shared" si="31"/>
        <v>0</v>
      </c>
      <c r="DS39" s="414">
        <f t="shared" si="31"/>
        <v>0</v>
      </c>
      <c r="DT39" s="414">
        <f t="shared" si="31"/>
        <v>0</v>
      </c>
      <c r="DU39" s="414">
        <f t="shared" si="31"/>
        <v>0</v>
      </c>
      <c r="DV39" s="414">
        <f t="shared" si="31"/>
        <v>0</v>
      </c>
      <c r="DW39" s="414">
        <f t="shared" si="31"/>
        <v>125.2</v>
      </c>
      <c r="DX39" s="414">
        <f t="shared" si="31"/>
        <v>867.5</v>
      </c>
      <c r="DY39" s="414">
        <f t="shared" si="31"/>
        <v>4365.2</v>
      </c>
      <c r="DZ39" s="414">
        <f t="shared" si="31"/>
        <v>4799.3</v>
      </c>
      <c r="EA39" s="414">
        <f t="shared" si="31"/>
        <v>0</v>
      </c>
      <c r="EB39" s="414">
        <f t="shared" si="31"/>
        <v>0</v>
      </c>
      <c r="EC39" s="414">
        <f t="shared" si="31"/>
        <v>0</v>
      </c>
      <c r="ED39" s="414">
        <f t="shared" si="31"/>
        <v>0</v>
      </c>
      <c r="EE39" s="414">
        <f t="shared" si="31"/>
        <v>0</v>
      </c>
      <c r="EF39" s="414">
        <f t="shared" si="31"/>
        <v>4799.3</v>
      </c>
      <c r="EG39" s="414">
        <f t="shared" si="31"/>
        <v>0</v>
      </c>
      <c r="EH39" s="414">
        <f t="shared" si="31"/>
        <v>0</v>
      </c>
      <c r="EI39" s="414">
        <f t="shared" si="31"/>
        <v>0</v>
      </c>
      <c r="EJ39" s="414">
        <f t="shared" si="31"/>
        <v>0</v>
      </c>
      <c r="EK39" s="414">
        <f t="shared" si="31"/>
        <v>309</v>
      </c>
      <c r="EL39" s="414">
        <f t="shared" si="31"/>
        <v>0</v>
      </c>
      <c r="EM39" s="414">
        <f t="shared" si="31"/>
        <v>0</v>
      </c>
      <c r="EN39" s="414">
        <f t="shared" si="31"/>
        <v>1276.1</v>
      </c>
      <c r="EO39" s="414">
        <f t="shared" si="31"/>
        <v>0</v>
      </c>
      <c r="EP39" s="414">
        <f t="shared" si="31"/>
        <v>0</v>
      </c>
      <c r="EQ39" s="414">
        <f t="shared" si="31"/>
        <v>1038.2</v>
      </c>
      <c r="ER39" s="414">
        <f t="shared" si="31"/>
        <v>514.7</v>
      </c>
      <c r="ES39" s="414">
        <f t="shared" si="31"/>
        <v>239.6</v>
      </c>
      <c r="ET39" s="414">
        <f t="shared" si="31"/>
        <v>0</v>
      </c>
      <c r="EU39" s="414">
        <f t="shared" si="31"/>
        <v>0</v>
      </c>
      <c r="EV39" s="414">
        <f t="shared" si="31"/>
        <v>532.9</v>
      </c>
      <c r="EW39" s="414">
        <f t="shared" si="31"/>
        <v>1409.5</v>
      </c>
      <c r="EX39" s="414">
        <f t="shared" si="31"/>
        <v>0</v>
      </c>
      <c r="EY39" s="414">
        <f t="shared" si="31"/>
        <v>0</v>
      </c>
      <c r="EZ39" s="414">
        <f t="shared" si="31"/>
        <v>0</v>
      </c>
      <c r="FA39" s="414">
        <f t="shared" si="31"/>
        <v>0</v>
      </c>
      <c r="FB39" s="414">
        <f t="shared" si="31"/>
        <v>2323.7</v>
      </c>
      <c r="FC39" s="414">
        <f t="shared" si="31"/>
        <v>2996.3</v>
      </c>
      <c r="FD39" s="414">
        <f>FD38+FD37+FD36+FD35+FD34</f>
        <v>185160.6</v>
      </c>
      <c r="FE39" s="414">
        <f>FE38+FE37+FE36+FE35+FE34</f>
        <v>42735.5</v>
      </c>
      <c r="FF39" s="414">
        <f>FF38+FF37+FF36+FF35+FF34+FF33+FF27</f>
        <v>451402.9199999999</v>
      </c>
      <c r="FG39" s="508" t="s">
        <v>15</v>
      </c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426"/>
      <c r="FS39" s="426"/>
    </row>
    <row r="40" spans="1:175" s="426" customFormat="1" ht="17.25" customHeight="1" thickBot="1">
      <c r="A40" s="415"/>
      <c r="B40" s="416" t="s">
        <v>26</v>
      </c>
      <c r="C40" s="417">
        <f>C38+C37+C36+C35+C34+C33+C27</f>
        <v>802</v>
      </c>
      <c r="D40" s="417">
        <f>D38+D37+D36+D35+D34+D33+D27</f>
        <v>781</v>
      </c>
      <c r="E40" s="418"/>
      <c r="F40" s="419"/>
      <c r="G40" s="419"/>
      <c r="H40" s="419"/>
      <c r="I40" s="419"/>
      <c r="J40" s="419">
        <f>J39+J33+J27</f>
        <v>2919.3360000000002</v>
      </c>
      <c r="K40" s="419"/>
      <c r="L40" s="419"/>
      <c r="M40" s="419"/>
      <c r="N40" s="419">
        <f>N27+N33+N39</f>
        <v>208</v>
      </c>
      <c r="O40" s="420"/>
      <c r="P40" s="420"/>
      <c r="Q40" s="420"/>
      <c r="R40" s="420"/>
      <c r="S40" s="420"/>
      <c r="T40" s="421">
        <f aca="true" t="shared" si="32" ref="T40:Y40">T39+T33+T27</f>
        <v>2446.8</v>
      </c>
      <c r="U40" s="421">
        <f t="shared" si="32"/>
        <v>35002.986</v>
      </c>
      <c r="V40" s="421">
        <f t="shared" si="32"/>
        <v>13260.8</v>
      </c>
      <c r="W40" s="421">
        <f t="shared" si="32"/>
        <v>402.993</v>
      </c>
      <c r="X40" s="421">
        <f t="shared" si="32"/>
        <v>1728.0310000000002</v>
      </c>
      <c r="Y40" s="421">
        <f t="shared" si="32"/>
        <v>3748.032</v>
      </c>
      <c r="Z40" s="421"/>
      <c r="AA40" s="421"/>
      <c r="AB40" s="421">
        <f>AB39+AB33+AB27</f>
        <v>4483.891</v>
      </c>
      <c r="AC40" s="422">
        <f>AC39+AC33+AC27</f>
        <v>5331.567</v>
      </c>
      <c r="AD40" s="423">
        <f>AD39+AD33+AD27</f>
        <v>10106.517</v>
      </c>
      <c r="AE40" s="424">
        <f>AE39+AE33+AE27+AE34+AE35+AE36+AE37+AE38</f>
        <v>99483.406</v>
      </c>
      <c r="AF40" s="381">
        <f>AF38+AF37+AF36+AF35+AF34+AF33+AF27</f>
        <v>103723.567</v>
      </c>
      <c r="AG40" s="425">
        <f>AG39+AG33+AG27</f>
        <v>151705.99000000002</v>
      </c>
      <c r="AH40" s="425">
        <f aca="true" t="shared" si="33" ref="AH40:CS40">AH39+AH33+AH27</f>
        <v>22348.14</v>
      </c>
      <c r="AI40" s="425">
        <f t="shared" si="33"/>
        <v>34636.1</v>
      </c>
      <c r="AJ40" s="425">
        <f t="shared" si="33"/>
        <v>6979.9</v>
      </c>
      <c r="AK40" s="425">
        <f t="shared" si="33"/>
        <v>10259.5</v>
      </c>
      <c r="AL40" s="425">
        <f t="shared" si="33"/>
        <v>726.9</v>
      </c>
      <c r="AM40" s="425">
        <f t="shared" si="33"/>
        <v>3113.2000000000003</v>
      </c>
      <c r="AN40" s="425">
        <f t="shared" si="33"/>
        <v>202</v>
      </c>
      <c r="AO40" s="425">
        <f t="shared" si="33"/>
        <v>330.4</v>
      </c>
      <c r="AP40" s="425">
        <f t="shared" si="33"/>
        <v>213.2</v>
      </c>
      <c r="AQ40" s="425">
        <f t="shared" si="33"/>
        <v>1128.22</v>
      </c>
      <c r="AR40" s="425">
        <f t="shared" si="33"/>
        <v>150.6</v>
      </c>
      <c r="AS40" s="425">
        <f t="shared" si="33"/>
        <v>102.4</v>
      </c>
      <c r="AT40" s="425">
        <f t="shared" si="33"/>
        <v>478.8</v>
      </c>
      <c r="AU40" s="425">
        <f t="shared" si="33"/>
        <v>4153.74</v>
      </c>
      <c r="AV40" s="425">
        <f t="shared" si="33"/>
        <v>430.9</v>
      </c>
      <c r="AW40" s="425">
        <f t="shared" si="33"/>
        <v>33276.083000000006</v>
      </c>
      <c r="AX40" s="425">
        <f t="shared" si="33"/>
        <v>2302.7999999999997</v>
      </c>
      <c r="AY40" s="425">
        <f t="shared" si="33"/>
        <v>422.70000000000005</v>
      </c>
      <c r="AZ40" s="425">
        <f t="shared" si="33"/>
        <v>1086.996</v>
      </c>
      <c r="BA40" s="425">
        <f t="shared" si="33"/>
        <v>98.1</v>
      </c>
      <c r="BB40" s="425">
        <f t="shared" si="33"/>
        <v>80.4</v>
      </c>
      <c r="BC40" s="425">
        <f t="shared" si="33"/>
        <v>5029.557000000001</v>
      </c>
      <c r="BD40" s="425">
        <f t="shared" si="33"/>
        <v>30.770000000000003</v>
      </c>
      <c r="BE40" s="425">
        <f t="shared" si="33"/>
        <v>38.9</v>
      </c>
      <c r="BF40" s="425">
        <f t="shared" si="33"/>
        <v>2411.871</v>
      </c>
      <c r="BG40" s="425">
        <f t="shared" si="33"/>
        <v>25.6</v>
      </c>
      <c r="BH40" s="425">
        <f t="shared" si="33"/>
        <v>0</v>
      </c>
      <c r="BI40" s="425">
        <f t="shared" si="33"/>
        <v>0</v>
      </c>
      <c r="BJ40" s="425">
        <f t="shared" si="33"/>
        <v>0</v>
      </c>
      <c r="BK40" s="425">
        <f t="shared" si="33"/>
        <v>0</v>
      </c>
      <c r="BL40" s="425">
        <f t="shared" si="33"/>
        <v>0</v>
      </c>
      <c r="BM40" s="425">
        <f t="shared" si="33"/>
        <v>40.599999999999994</v>
      </c>
      <c r="BN40" s="425">
        <f t="shared" si="33"/>
        <v>82.4</v>
      </c>
      <c r="BO40" s="425">
        <f t="shared" si="33"/>
        <v>0</v>
      </c>
      <c r="BP40" s="425">
        <f t="shared" si="33"/>
        <v>6.4</v>
      </c>
      <c r="BQ40" s="425">
        <f t="shared" si="33"/>
        <v>6651.61</v>
      </c>
      <c r="BR40" s="425">
        <f t="shared" si="33"/>
        <v>1061.7</v>
      </c>
      <c r="BS40" s="425" t="e">
        <f t="shared" si="33"/>
        <v>#VALUE!</v>
      </c>
      <c r="BT40" s="425">
        <f t="shared" si="33"/>
        <v>400</v>
      </c>
      <c r="BU40" s="425">
        <f t="shared" si="33"/>
        <v>213</v>
      </c>
      <c r="BV40" s="425">
        <f t="shared" si="33"/>
        <v>0</v>
      </c>
      <c r="BW40" s="425">
        <f t="shared" si="33"/>
        <v>503.4</v>
      </c>
      <c r="BX40" s="425">
        <f t="shared" si="33"/>
        <v>25943.32</v>
      </c>
      <c r="BY40" s="425">
        <f t="shared" si="33"/>
        <v>355.4</v>
      </c>
      <c r="BZ40" s="425">
        <f t="shared" si="33"/>
        <v>0</v>
      </c>
      <c r="CA40" s="425">
        <f t="shared" si="33"/>
        <v>78.3</v>
      </c>
      <c r="CB40" s="425">
        <f t="shared" si="33"/>
        <v>56.7</v>
      </c>
      <c r="CC40" s="425">
        <f t="shared" si="33"/>
        <v>451.38</v>
      </c>
      <c r="CD40" s="425">
        <f t="shared" si="33"/>
        <v>71.6</v>
      </c>
      <c r="CE40" s="425">
        <f t="shared" si="33"/>
        <v>5126.2</v>
      </c>
      <c r="CF40" s="425">
        <f t="shared" si="33"/>
        <v>0</v>
      </c>
      <c r="CG40" s="425">
        <f t="shared" si="33"/>
        <v>0</v>
      </c>
      <c r="CH40" s="425">
        <f t="shared" si="33"/>
        <v>0</v>
      </c>
      <c r="CI40" s="425">
        <f t="shared" si="33"/>
        <v>0</v>
      </c>
      <c r="CJ40" s="425">
        <f t="shared" si="33"/>
        <v>0</v>
      </c>
      <c r="CK40" s="425">
        <f t="shared" si="33"/>
        <v>24777.9</v>
      </c>
      <c r="CL40" s="425">
        <f t="shared" si="33"/>
        <v>0</v>
      </c>
      <c r="CM40" s="425">
        <f t="shared" si="33"/>
        <v>545</v>
      </c>
      <c r="CN40" s="425">
        <f t="shared" si="33"/>
        <v>154.1</v>
      </c>
      <c r="CO40" s="425">
        <f t="shared" si="33"/>
        <v>1182.6</v>
      </c>
      <c r="CP40" s="425">
        <f t="shared" si="33"/>
        <v>1948.1999999999998</v>
      </c>
      <c r="CQ40" s="425">
        <f t="shared" si="33"/>
        <v>875.3</v>
      </c>
      <c r="CR40" s="425">
        <f t="shared" si="33"/>
        <v>0</v>
      </c>
      <c r="CS40" s="425">
        <f t="shared" si="33"/>
        <v>0</v>
      </c>
      <c r="CT40" s="425">
        <f aca="true" t="shared" si="34" ref="CT40:FC40">CT39+CT33+CT27</f>
        <v>21.7</v>
      </c>
      <c r="CU40" s="425">
        <f t="shared" si="34"/>
        <v>8.8</v>
      </c>
      <c r="CV40" s="425">
        <f t="shared" si="34"/>
        <v>87.34</v>
      </c>
      <c r="CW40" s="425">
        <f t="shared" si="34"/>
        <v>3591.6</v>
      </c>
      <c r="CX40" s="425">
        <f t="shared" si="34"/>
        <v>0</v>
      </c>
      <c r="CY40" s="425">
        <f t="shared" si="34"/>
        <v>0</v>
      </c>
      <c r="CZ40" s="425">
        <f t="shared" si="34"/>
        <v>0</v>
      </c>
      <c r="DA40" s="425">
        <f t="shared" si="34"/>
        <v>2008.6</v>
      </c>
      <c r="DB40" s="425">
        <f t="shared" si="34"/>
        <v>0</v>
      </c>
      <c r="DC40" s="425">
        <f t="shared" si="34"/>
        <v>7294.7699999999995</v>
      </c>
      <c r="DD40" s="425">
        <f t="shared" si="34"/>
        <v>3260.6800000000003</v>
      </c>
      <c r="DE40" s="425">
        <f t="shared" si="34"/>
        <v>6875.8</v>
      </c>
      <c r="DF40" s="425">
        <f t="shared" si="34"/>
        <v>6803.77</v>
      </c>
      <c r="DG40" s="435">
        <f t="shared" si="34"/>
        <v>78759.57</v>
      </c>
      <c r="DH40" s="435">
        <f t="shared" si="34"/>
        <v>12759.489999999998</v>
      </c>
      <c r="DI40" s="425">
        <f t="shared" si="34"/>
        <v>0</v>
      </c>
      <c r="DJ40" s="425">
        <f t="shared" si="34"/>
        <v>873.8</v>
      </c>
      <c r="DK40" s="425">
        <f t="shared" si="34"/>
        <v>0</v>
      </c>
      <c r="DL40" s="425">
        <f t="shared" si="34"/>
        <v>34.230000000000004</v>
      </c>
      <c r="DM40" s="425">
        <f t="shared" si="34"/>
        <v>2.9</v>
      </c>
      <c r="DN40" s="425">
        <f t="shared" si="34"/>
        <v>0</v>
      </c>
      <c r="DO40" s="425">
        <f t="shared" si="34"/>
        <v>4240</v>
      </c>
      <c r="DP40" s="425">
        <f t="shared" si="34"/>
        <v>16.3</v>
      </c>
      <c r="DQ40" s="425">
        <f t="shared" si="34"/>
        <v>0</v>
      </c>
      <c r="DR40" s="425">
        <f t="shared" si="34"/>
        <v>0</v>
      </c>
      <c r="DS40" s="425">
        <f t="shared" si="34"/>
        <v>0</v>
      </c>
      <c r="DT40" s="425">
        <f t="shared" si="34"/>
        <v>0</v>
      </c>
      <c r="DU40" s="425">
        <f t="shared" si="34"/>
        <v>0</v>
      </c>
      <c r="DV40" s="425">
        <f t="shared" si="34"/>
        <v>0</v>
      </c>
      <c r="DW40" s="425">
        <f t="shared" si="34"/>
        <v>249.44</v>
      </c>
      <c r="DX40" s="425">
        <f t="shared" si="34"/>
        <v>924.33</v>
      </c>
      <c r="DY40" s="425">
        <f t="shared" si="34"/>
        <v>4492.339999999999</v>
      </c>
      <c r="DZ40" s="425">
        <f t="shared" si="34"/>
        <v>5163.1</v>
      </c>
      <c r="EA40" s="425">
        <f t="shared" si="34"/>
        <v>123.9</v>
      </c>
      <c r="EB40" s="425">
        <f t="shared" si="34"/>
        <v>0</v>
      </c>
      <c r="EC40" s="425">
        <f t="shared" si="34"/>
        <v>0</v>
      </c>
      <c r="ED40" s="425">
        <f t="shared" si="34"/>
        <v>0</v>
      </c>
      <c r="EE40" s="425">
        <f t="shared" si="34"/>
        <v>0</v>
      </c>
      <c r="EF40" s="425">
        <f t="shared" si="34"/>
        <v>5163.1</v>
      </c>
      <c r="EG40" s="425">
        <f t="shared" si="34"/>
        <v>123.9</v>
      </c>
      <c r="EH40" s="425">
        <f t="shared" si="34"/>
        <v>1760</v>
      </c>
      <c r="EI40" s="425">
        <f t="shared" si="34"/>
        <v>3.4</v>
      </c>
      <c r="EJ40" s="425">
        <f t="shared" si="34"/>
        <v>0</v>
      </c>
      <c r="EK40" s="425">
        <f t="shared" si="34"/>
        <v>373.28</v>
      </c>
      <c r="EL40" s="425">
        <f t="shared" si="34"/>
        <v>0</v>
      </c>
      <c r="EM40" s="425">
        <f t="shared" si="34"/>
        <v>0</v>
      </c>
      <c r="EN40" s="425">
        <f t="shared" si="34"/>
        <v>1276.1</v>
      </c>
      <c r="EO40" s="425">
        <f t="shared" si="34"/>
        <v>57.5</v>
      </c>
      <c r="EP40" s="425">
        <f t="shared" si="34"/>
        <v>0</v>
      </c>
      <c r="EQ40" s="425">
        <f t="shared" si="34"/>
        <v>2076.5</v>
      </c>
      <c r="ER40" s="425">
        <f t="shared" si="34"/>
        <v>514.7</v>
      </c>
      <c r="ES40" s="425">
        <f t="shared" si="34"/>
        <v>513</v>
      </c>
      <c r="ET40" s="425">
        <f t="shared" si="34"/>
        <v>0</v>
      </c>
      <c r="EU40" s="425">
        <f t="shared" si="34"/>
        <v>333.6</v>
      </c>
      <c r="EV40" s="425">
        <f t="shared" si="34"/>
        <v>532.9</v>
      </c>
      <c r="EW40" s="425">
        <f t="shared" si="34"/>
        <v>1621.1</v>
      </c>
      <c r="EX40" s="425">
        <f t="shared" si="34"/>
        <v>0</v>
      </c>
      <c r="EY40" s="425">
        <f t="shared" si="34"/>
        <v>0</v>
      </c>
      <c r="EZ40" s="425">
        <f t="shared" si="34"/>
        <v>0</v>
      </c>
      <c r="FA40" s="425">
        <f t="shared" si="34"/>
        <v>0</v>
      </c>
      <c r="FB40" s="425">
        <f t="shared" si="34"/>
        <v>4083.7</v>
      </c>
      <c r="FC40" s="425">
        <f t="shared" si="34"/>
        <v>4978.38</v>
      </c>
      <c r="FD40" s="388">
        <f>FD39+FD33+FD27</f>
        <v>431301.32</v>
      </c>
      <c r="FE40" s="388">
        <f>FE39+FE33+FE27</f>
        <v>63220.649999999994</v>
      </c>
      <c r="FF40" s="388">
        <f>FF39+FF33+FF27</f>
        <v>679733.34</v>
      </c>
      <c r="FG40" s="643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9"/>
      <c r="FS40" s="9"/>
    </row>
    <row r="41" spans="1:175" s="9" customFormat="1" ht="12" customHeight="1">
      <c r="A41" s="249">
        <v>15</v>
      </c>
      <c r="B41" s="331" t="s">
        <v>144</v>
      </c>
      <c r="C41" s="332">
        <v>19</v>
      </c>
      <c r="D41" s="331"/>
      <c r="E41" s="75"/>
      <c r="F41" s="76"/>
      <c r="G41" s="76"/>
      <c r="H41" s="76"/>
      <c r="I41" s="76"/>
      <c r="J41" s="77"/>
      <c r="K41" s="77"/>
      <c r="L41" s="77"/>
      <c r="M41" s="77"/>
      <c r="N41" s="1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78"/>
      <c r="AE41" s="77"/>
      <c r="AF41" s="77"/>
      <c r="AG41" s="1"/>
      <c r="AH41" s="1"/>
      <c r="AI41" s="1"/>
      <c r="AJ41" s="1"/>
      <c r="AK41" s="1"/>
      <c r="AL41" s="1"/>
      <c r="AM41" s="14"/>
      <c r="AN41" s="14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5"/>
      <c r="BR41" s="5"/>
      <c r="BS41" s="5"/>
      <c r="BT41" s="77"/>
      <c r="BU41" s="77"/>
      <c r="BV41" s="77"/>
      <c r="BW41" s="262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5"/>
      <c r="DH41" s="5"/>
      <c r="DI41" s="5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5"/>
      <c r="DY41" s="5"/>
      <c r="DZ41" s="1"/>
      <c r="EA41" s="1"/>
      <c r="EB41" s="1"/>
      <c r="EC41" s="1"/>
      <c r="ED41" s="1"/>
      <c r="EE41" s="1"/>
      <c r="EF41" s="5"/>
      <c r="EG41" s="5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5"/>
      <c r="FC41" s="5"/>
      <c r="FD41" s="6"/>
      <c r="FE41" s="7"/>
      <c r="FF41" s="8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</row>
    <row r="42" spans="136:162" ht="12.75">
      <c r="EF42" s="2"/>
      <c r="EG42" s="2"/>
      <c r="EV42" s="4"/>
      <c r="EW42" s="4"/>
      <c r="EX42" s="71"/>
      <c r="EY42" s="11"/>
      <c r="EZ42" s="8"/>
      <c r="FA42" s="10"/>
      <c r="FB42" s="10"/>
      <c r="FC42" s="10"/>
      <c r="FD42" s="10"/>
      <c r="FE42" s="10"/>
      <c r="FF42" s="10"/>
    </row>
    <row r="43" spans="1:15" ht="12.75">
      <c r="A43" s="644" t="s">
        <v>181</v>
      </c>
      <c r="B43" s="644"/>
      <c r="C43" s="644"/>
      <c r="D43" s="644"/>
      <c r="E43" s="644"/>
      <c r="F43" s="644"/>
      <c r="G43" s="644"/>
      <c r="H43" s="644"/>
      <c r="I43" s="644"/>
      <c r="J43" s="644"/>
      <c r="K43" s="644"/>
      <c r="L43" s="644"/>
      <c r="M43" s="644"/>
      <c r="N43" s="644"/>
      <c r="O43" s="644"/>
    </row>
    <row r="44" spans="1:15" ht="12.75">
      <c r="A44" s="644"/>
      <c r="B44" s="644"/>
      <c r="C44" s="644"/>
      <c r="D44" s="644"/>
      <c r="E44" s="644"/>
      <c r="F44" s="644"/>
      <c r="G44" s="644"/>
      <c r="H44" s="644"/>
      <c r="I44" s="644"/>
      <c r="J44" s="644"/>
      <c r="K44" s="644"/>
      <c r="L44" s="644"/>
      <c r="M44" s="644"/>
      <c r="N44" s="644"/>
      <c r="O44" s="644"/>
    </row>
    <row r="387" ht="12.75">
      <c r="AK387" s="2">
        <f>SUM(AK39:AK386)</f>
        <v>18075</v>
      </c>
    </row>
  </sheetData>
  <sheetProtection/>
  <mergeCells count="120">
    <mergeCell ref="A43:O44"/>
    <mergeCell ref="DZ5:EA5"/>
    <mergeCell ref="BM6:BN6"/>
    <mergeCell ref="AK3:AL3"/>
    <mergeCell ref="AU6:AW6"/>
    <mergeCell ref="AX6:AZ6"/>
    <mergeCell ref="AS3:AT3"/>
    <mergeCell ref="AQ3:AR3"/>
    <mergeCell ref="AS4:AT5"/>
    <mergeCell ref="AG1:AH2"/>
    <mergeCell ref="U4:U6"/>
    <mergeCell ref="Y4:Y6"/>
    <mergeCell ref="M3:M6"/>
    <mergeCell ref="T4:T6"/>
    <mergeCell ref="X4:X6"/>
    <mergeCell ref="O4:O6"/>
    <mergeCell ref="P4:P6"/>
    <mergeCell ref="EX5:EY5"/>
    <mergeCell ref="EZ5:FA5"/>
    <mergeCell ref="FB5:FC5"/>
    <mergeCell ref="EV5:EW5"/>
    <mergeCell ref="ET5:EU5"/>
    <mergeCell ref="EF5:EF6"/>
    <mergeCell ref="EG5:EG6"/>
    <mergeCell ref="EJ5:EK5"/>
    <mergeCell ref="EH5:EI5"/>
    <mergeCell ref="ED5:EE5"/>
    <mergeCell ref="EP5:EQ5"/>
    <mergeCell ref="ER5:ES5"/>
    <mergeCell ref="EN5:EO5"/>
    <mergeCell ref="EL5:EM5"/>
    <mergeCell ref="EB5:EC5"/>
    <mergeCell ref="DP5:DQ5"/>
    <mergeCell ref="DR5:DS5"/>
    <mergeCell ref="DY5:DY6"/>
    <mergeCell ref="DT5:DU5"/>
    <mergeCell ref="DV5:DW5"/>
    <mergeCell ref="DL5:DM5"/>
    <mergeCell ref="DN5:DO5"/>
    <mergeCell ref="DX5:DX6"/>
    <mergeCell ref="CI5:CJ5"/>
    <mergeCell ref="CK5:CL5"/>
    <mergeCell ref="CU5:CV5"/>
    <mergeCell ref="DC5:DD5"/>
    <mergeCell ref="DJ5:DK5"/>
    <mergeCell ref="DG5:DH5"/>
    <mergeCell ref="DE5:DF5"/>
    <mergeCell ref="CM5:CN5"/>
    <mergeCell ref="CS5:CT5"/>
    <mergeCell ref="CC5:CD5"/>
    <mergeCell ref="CW5:CX5"/>
    <mergeCell ref="CY5:CZ5"/>
    <mergeCell ref="DA5:DB5"/>
    <mergeCell ref="BA6:BC6"/>
    <mergeCell ref="BD6:BF6"/>
    <mergeCell ref="CQ5:CR5"/>
    <mergeCell ref="CO5:CP5"/>
    <mergeCell ref="BO6:BP6"/>
    <mergeCell ref="CE5:CH5"/>
    <mergeCell ref="CA5:CB5"/>
    <mergeCell ref="FD3:FE4"/>
    <mergeCell ref="CE6:CF6"/>
    <mergeCell ref="CG6:CH6"/>
    <mergeCell ref="BX5:BY5"/>
    <mergeCell ref="BT4:BU5"/>
    <mergeCell ref="BV4:BW5"/>
    <mergeCell ref="EH3:FC3"/>
    <mergeCell ref="BT3:BU3"/>
    <mergeCell ref="BV3:BW3"/>
    <mergeCell ref="EH4:FC4"/>
    <mergeCell ref="DJ4:DY4"/>
    <mergeCell ref="DZ3:EG3"/>
    <mergeCell ref="DZ4:EG4"/>
    <mergeCell ref="BX4:DH4"/>
    <mergeCell ref="DJ3:DY3"/>
    <mergeCell ref="BX3:DH3"/>
    <mergeCell ref="FF3:FF4"/>
    <mergeCell ref="A4:A6"/>
    <mergeCell ref="B4:B6"/>
    <mergeCell ref="F4:F6"/>
    <mergeCell ref="J4:J6"/>
    <mergeCell ref="N4:N6"/>
    <mergeCell ref="W4:W6"/>
    <mergeCell ref="BS3:BS5"/>
    <mergeCell ref="AO4:AP5"/>
    <mergeCell ref="AM3:AN3"/>
    <mergeCell ref="AI3:AJ3"/>
    <mergeCell ref="V4:V6"/>
    <mergeCell ref="AG4:AH5"/>
    <mergeCell ref="BO4:BP5"/>
    <mergeCell ref="AO3:AP3"/>
    <mergeCell ref="AU3:BR3"/>
    <mergeCell ref="BG6:BI6"/>
    <mergeCell ref="BJ6:BL6"/>
    <mergeCell ref="A1:N1"/>
    <mergeCell ref="AE3:AE6"/>
    <mergeCell ref="AF3:AF6"/>
    <mergeCell ref="AQ4:AR5"/>
    <mergeCell ref="AA4:AA6"/>
    <mergeCell ref="R4:R6"/>
    <mergeCell ref="S4:S6"/>
    <mergeCell ref="O1:AE2"/>
    <mergeCell ref="Q4:Q6"/>
    <mergeCell ref="I4:I6"/>
    <mergeCell ref="Z4:Z6"/>
    <mergeCell ref="AB4:AB6"/>
    <mergeCell ref="AI4:AJ5"/>
    <mergeCell ref="A2:N2"/>
    <mergeCell ref="A28:A29"/>
    <mergeCell ref="C4:C6"/>
    <mergeCell ref="O3:AB3"/>
    <mergeCell ref="A8:B8"/>
    <mergeCell ref="F3:G3"/>
    <mergeCell ref="AG3:AH3"/>
    <mergeCell ref="E4:E6"/>
    <mergeCell ref="L4:L6"/>
    <mergeCell ref="G4:G6"/>
    <mergeCell ref="D3:D6"/>
    <mergeCell ref="H4:H6"/>
    <mergeCell ref="K4:K6"/>
  </mergeCells>
  <printOptions/>
  <pageMargins left="0.2" right="0.17" top="0.41" bottom="0.3937007874015748" header="0.3937007874015748" footer="0.3937007874015748"/>
  <pageSetup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Пользователь</cp:lastModifiedBy>
  <cp:lastPrinted>2024-02-19T13:04:59Z</cp:lastPrinted>
  <dcterms:created xsi:type="dcterms:W3CDTF">1998-08-13T16:30:02Z</dcterms:created>
  <dcterms:modified xsi:type="dcterms:W3CDTF">2024-03-15T08:23:09Z</dcterms:modified>
  <cp:category/>
  <cp:version/>
  <cp:contentType/>
  <cp:contentStatus/>
</cp:coreProperties>
</file>